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metadata.xml" ContentType="application/vnd.openxmlformats-officedocument.spreadsheetml.sheetMetadata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430" documentId="11_C233E2023C57D70E97E819E7E0BCBE8359B1E8BC" xr6:coauthVersionLast="47" xr6:coauthVersionMax="47" xr10:uidLastSave="{F17B676D-6C87-4BA3-970D-AF1A1A6F77E6}"/>
  <bookViews>
    <workbookView xWindow="0" yWindow="0" windowWidth="0" windowHeight="0" xr2:uid="{00000000-000D-0000-FFFF-FFFF00000000}"/>
  </bookViews>
  <sheets>
    <sheet name="Risk Register" sheetId="1" r:id="rId1"/>
    <sheet name="Summary" sheetId="2" r:id="rId2"/>
    <sheet name="External Benchmarks" sheetId="3" r:id="rId3"/>
    <sheet name="README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 a="1"/>
  <c r="G21" i="1"/>
  <c r="G20" i="1" a="1"/>
  <c r="G20" i="1"/>
  <c r="G19" i="1" a="1"/>
  <c r="G19" i="1"/>
  <c r="G18" i="1" a="1"/>
  <c r="G18" i="1"/>
  <c r="G17" i="1" a="1"/>
  <c r="G17" i="1"/>
  <c r="G16" i="1" a="1"/>
  <c r="G16" i="1"/>
  <c r="G15" i="1" a="1"/>
  <c r="G15" i="1"/>
  <c r="G14" i="1" a="1"/>
  <c r="G14" i="1"/>
  <c r="G13" i="1" a="1"/>
  <c r="G13" i="1"/>
  <c r="G12" i="1" a="1"/>
  <c r="G12" i="1"/>
  <c r="G11" i="1" a="1"/>
  <c r="G11" i="1"/>
  <c r="G10" i="1" a="1"/>
  <c r="G10" i="1"/>
  <c r="G9" i="1" a="1"/>
  <c r="G9" i="1"/>
  <c r="G8" i="1" a="1"/>
  <c r="G8" i="1"/>
  <c r="G7" i="1" a="1"/>
  <c r="G7" i="1"/>
  <c r="G6" i="1" a="1"/>
  <c r="G6" i="1"/>
  <c r="G5" i="1" a="1"/>
  <c r="G5" i="1"/>
  <c r="G4" i="1" a="1"/>
  <c r="G4" i="1"/>
  <c r="G3" i="1" a="1"/>
  <c r="G3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B18" i="2"/>
  <c r="B17" i="2" s="1"/>
  <c r="B19" i="2" s="1"/>
  <c r="B12" i="2"/>
  <c r="B11" i="2"/>
  <c r="B13" i="2" s="1"/>
  <c r="B6" i="2"/>
  <c r="B5" i="2"/>
  <c r="B4" i="2"/>
  <c r="B3" i="2"/>
  <c r="B7" i="2" s="1"/>
  <c r="B21" i="2" l="1"/>
  <c r="C6" i="2"/>
  <c r="C5" i="2"/>
  <c r="C4" i="2"/>
  <c r="C3" i="2"/>
  <c r="C7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<sst xmlns="http://schemas.openxmlformats.org/spreadsheetml/2006/main" count="275" uniqueCount="218">
  <si>
    <t>Supply Chain Risk Tracker — Risk Register  |  Scan window 5 Jun – 3 Sep 2026  |  M365 Work IQ primary, web search for external benchmarks</t>
  </si>
  <si>
    <t>Risk ID</t>
  </si>
  <si>
    <t>Risk</t>
  </si>
  <si>
    <t>Supplier / Entity</t>
  </si>
  <si>
    <t>Impact (1-5)</t>
  </si>
  <si>
    <t>Likelihood (1-5)</t>
  </si>
  <si>
    <t>Severity Score</t>
  </si>
  <si>
    <t>Severity</t>
  </si>
  <si>
    <t>Owner</t>
  </si>
  <si>
    <t>Mitigation</t>
  </si>
  <si>
    <t>Source</t>
  </si>
  <si>
    <t>Source Date</t>
  </si>
  <si>
    <t>Evidence Type</t>
  </si>
  <si>
    <t>R-01</t>
  </si>
  <si>
    <t>No single "golden record" for supplier master data — supplier master is split across SAP and Coupa, with no golden record for tax IDs, banking or diversity status</t>
  </si>
  <si>
    <t>Zava Manufacturing (Indirect Procurement)</t>
  </si>
  <si>
    <t>Priya Shah, Procurement Transformation Lead</t>
  </si>
  <si>
    <t>Supplier master harmonization; prioritized in the first 90 days to unlock end-to-end automation</t>
  </si>
  <si>
    <t>Pillar3-Zava-S2P-Technology_and_Data, "Key Integration Gaps"</t>
  </si>
  <si>
    <t>M365 — SharePoint document</t>
  </si>
  <si>
    <t>R-02</t>
  </si>
  <si>
    <t>Supplier risk and diversity attributes missing for about 25% of suppliers, leaving risk scoring incomplete</t>
  </si>
  <si>
    <t>Enforce mandatory supplier metadata; assign named data stewards for the supplier domain</t>
  </si>
  <si>
    <t>Pillar3-Zava-S2P-Technology_and_Data, "Known Data Quality Issues"</t>
  </si>
  <si>
    <t>R-03</t>
  </si>
  <si>
    <t>Contract metadata inconsistent (expiry, auto-renewal, governing law), limiting compliance checks and creating unmanaged renewal exposure</t>
  </si>
  <si>
    <t>Contract metadata extraction (OCR + structured fields); enforce the contract metadata minimum set</t>
  </si>
  <si>
    <t>Pillar3-Zava-S2P-Technology_and_Data, "Key Integration Gaps" and "Known Data Quality Issues"</t>
  </si>
  <si>
    <t>R-04</t>
  </si>
  <si>
    <t>Invoice and goods-receipt status not available in real time (nightly batch), slowing payment-readiness guidance and exception detection</t>
  </si>
  <si>
    <t>Zava Manufacturing (AP / Finance)</t>
  </si>
  <si>
    <t>Build an AP status API; move invoice/GR feeds from nightly to intraday; define SLAs for key agent data products</t>
  </si>
  <si>
    <t>R-05</t>
  </si>
  <si>
    <t>Duplicate supplier records across systems from naming and address variations, fragmenting spend and risk visibility</t>
  </si>
  <si>
    <t>Zava Manufacturing (Master Data Mgmt)</t>
  </si>
  <si>
    <t>[Unassigned — no owner named in source]</t>
  </si>
  <si>
    <t>Supplier master harmonization and de-duplication; assign a named data steward for the supplier domain</t>
  </si>
  <si>
    <t>R-06</t>
  </si>
  <si>
    <t>Limited API coverage for sourcing award data — awards often move by manual exports and spreadsheets</t>
  </si>
  <si>
    <t>Zava Manufacturing (Sourcing)</t>
  </si>
  <si>
    <t>Prioritize award-data API coverage in the first 90 days; retire point-to-point file exports</t>
  </si>
  <si>
    <t>R-07</t>
  </si>
  <si>
    <t>Spend category miscoding — tail spend often mapped to "Other", hiding category concentration</t>
  </si>
  <si>
    <t>Align categories to UNSPSC; publish a data dictionary for agent-accessible fields</t>
  </si>
  <si>
    <t>R-08</t>
  </si>
  <si>
    <t>Off-contract / maverick buying — compliant spend baseline is 68% against an 85%+ target</t>
  </si>
  <si>
    <t>Zava Manufacturing (Procurement)</t>
  </si>
  <si>
    <t>Procurement Operations Manager</t>
  </si>
  <si>
    <t>Guided buying that recommends preferred catalogs/contracts; flag non-compliant requests and suggest alternatives</t>
  </si>
  <si>
    <t>Pillar2-Zava-S2P-Business_Process_Mapping, Section 3 "Success Metrics"</t>
  </si>
  <si>
    <t>R-09</t>
  </si>
  <si>
    <t>Slow requisition-to-PO cycle — 6.5 business days median against a 2.0-day target, delaying replenishment</t>
  </si>
  <si>
    <t>Real-time PR completeness checks; routing to first approver under 15 minutes; 1-day target for catalog buys</t>
  </si>
  <si>
    <t>Pillar2-Zava-S2P-Business_Process_Mapping, Sections 2 and 3</t>
  </si>
  <si>
    <t>R-10</t>
  </si>
  <si>
    <t>Split purchases used to bypass approval thresholds (same requester, category and supplier within 30 days)</t>
  </si>
  <si>
    <t>Process Excellence Lead</t>
  </si>
  <si>
    <t>Split-purchase detection rule added to business rules; monitor split-PO and threshold-bypass exception rates</t>
  </si>
  <si>
    <t>Pillar2-Zava-S2P-Business_Process_Mapping, "Business Rules" and Change Log entry</t>
  </si>
  <si>
    <t>R-11</t>
  </si>
  <si>
    <t>Single-source and non-competitive award exposure above the competitive-bidding threshold</t>
  </si>
  <si>
    <t>Procurement Ops Lead</t>
  </si>
  <si>
    <t>Competitive bidding above threshold with documented single-source justification; two-person review of every award recommendation</t>
  </si>
  <si>
    <t>Pillar2-Zava-S2P-Business_Process_Mapping, "Compliance Requirements"; Pillar5-Zava-S2P-Security_and_Governance, "Human-in-the-Loop Controls"</t>
  </si>
  <si>
    <t>R-12</t>
  </si>
  <si>
    <t>Supplier eligibility lapse — expired certificates, inactive vendor-master status or failed sanctions screening blocking a live order</t>
  </si>
  <si>
    <t>Supplier must be active in vendor master, pass sanctions screening and hold required certificates on file before award</t>
  </si>
  <si>
    <t>Pillar2-Zava-S2P-Business_Process_Mapping, "Business Rules"</t>
  </si>
  <si>
    <t>R-13</t>
  </si>
  <si>
    <t>RFQ cycle time of 5-10 business days limits sourcing responsiveness when a supplier fails or a lead time slips</t>
  </si>
  <si>
    <t>Agent-generated RFQ packs and normalized offer comparison across price, lead time and terms to compress the cycle</t>
  </si>
  <si>
    <t>Pillar2-Zava-S2P-Business_Process_Mapping, "SLA / Timing Requirements"</t>
  </si>
  <si>
    <t>R-14</t>
  </si>
  <si>
    <t>Supplier bank-account change fraud leading to payment diversion</t>
  </si>
  <si>
    <t>AP Supervisor</t>
  </si>
  <si>
    <t>Bank-detail changes restricted to AP Supervisor with dual approval and out-of-band supplier verification; anomaly detection on bank changes</t>
  </si>
  <si>
    <t>Pillar5-Zava-S2P-Security_and_Governance, "Access Controls" and "AI Safeguards in Place"</t>
  </si>
  <si>
    <t>R-15</t>
  </si>
  <si>
    <t>Duplicate invoices and price variance against contracted rates</t>
  </si>
  <si>
    <t>Three-way match and payment-readiness checks; anomaly detection with automatic escalation to AP and Procurement Ops</t>
  </si>
  <si>
    <t>Pillar5-Zava-S2P-Security_and_Governance, "AI Safeguards in Place"</t>
  </si>
  <si>
    <t>R-16</t>
  </si>
  <si>
    <t>Trade and sanctions compliance exposure on suppliers (OFAC / UN / EU screening)</t>
  </si>
  <si>
    <t>Zava Manufacturing (Global Procurement)</t>
  </si>
  <si>
    <t>Procurement Ops Lead (controls); Internal Audit (assurance)</t>
  </si>
  <si>
    <t>Sanctions/PEP screening at onboarding and award; monthly exception review; quarterly compliance report to the Audit/Risk Committee</t>
  </si>
  <si>
    <t>Pillar5-Zava-S2P-Security_and_Governance, "Applicable Regulations" and "Compliance Monitoring Process"</t>
  </si>
  <si>
    <t>R-17</t>
  </si>
  <si>
    <t>Ocean freight rate volatility on landed cost — the Drewry World Container Index moved to $4,473 per 40ft container (down 1% week on week) on 27 Aug 2026 and sits near $4,367 on 3 Sep 2026</t>
  </si>
  <si>
    <t>External — ocean carriers</t>
  </si>
  <si>
    <t>[Unassigned — no owner found in M365]</t>
  </si>
  <si>
    <t>Track WCI and SCFI weekly against budgeted freight; use the Incoterms already defined in the S2P data standards to fix cost responsibility</t>
  </si>
  <si>
    <t>Drewry, "Latest Trackers and Indices"; Navia Freight, "September 2026 Freight Market Update"</t>
  </si>
  <si>
    <t>Web — external benchmark</t>
  </si>
  <si>
    <t>R-18</t>
  </si>
  <si>
    <t>Industrial metals price exposure (copper, steel, aluminium) — prices remain highly responsive to geopolitical activity, manufacturing demand and policy-driven shifts, with AI-driven copper demand, reshoring and carbon-related trade measures in play</t>
  </si>
  <si>
    <t>External — commodity markets</t>
  </si>
  <si>
    <t>Index-linked pricing clauses and forward cover on metal-intensive categories; benchmark quotes against a published index rather than last paid price</t>
  </si>
  <si>
    <t>J.P. Morgan, "Metals Outlook: Price Forecasts for Copper, Steel and Aluminum"; Mead Metals, "2026 Metal Market Forecast"</t>
  </si>
  <si>
    <t>R-19</t>
  </si>
  <si>
    <t>Semiconductor lead times stretching again in 2026 as AI demand reshapes foundry capacity, affecting 28nm parts, automotive MCUs and FPGAs</t>
  </si>
  <si>
    <t>External — semiconductor supply</t>
  </si>
  <si>
    <t>Extend the forecast horizon and place buffer orders on long-lead parts; monitor the NY Fed Global Supply Chain Pressure Index as an early warning</t>
  </si>
  <si>
    <t>Aetrix, "Semiconductor Lead Times 2026: AI Supply Chain Bottlenecks"; Federal Reserve Bank of New York, GSCPI</t>
  </si>
  <si>
    <t>Supply Chain Risk Tracker — Summary</t>
  </si>
  <si>
    <t>Risk Count</t>
  </si>
  <si>
    <t>Share of Risks</t>
  </si>
  <si>
    <t>Min Severity Score</t>
  </si>
  <si>
    <t>Critical</t>
  </si>
  <si>
    <t>High</t>
  </si>
  <si>
    <t>Medium</t>
  </si>
  <si>
    <t>Low</t>
  </si>
  <si>
    <t>Total</t>
  </si>
  <si>
    <t>Evidence Source</t>
  </si>
  <si>
    <t>Ownership</t>
  </si>
  <si>
    <t>Owner identified in source</t>
  </si>
  <si>
    <t>No owner identified</t>
  </si>
  <si>
    <t>Reconciliation check (should be 0)</t>
  </si>
  <si>
    <t>External Benchmarks — public commodity price and freight trend indicators (retrieved 3 Sep 2026 via web search)</t>
  </si>
  <si>
    <t>Indicator</t>
  </si>
  <si>
    <t>Latest Reading</t>
  </si>
  <si>
    <t>As Of</t>
  </si>
  <si>
    <t>Trend / Direction</t>
  </si>
  <si>
    <t>Why It Matters</t>
  </si>
  <si>
    <t>URL</t>
  </si>
  <si>
    <t>Drewry World Container Index (WCI)</t>
  </si>
  <si>
    <t>$4,473 per 40ft container</t>
  </si>
  <si>
    <t>Decreased 1%, driven by lower rates on the Transpacific and Asia–Europe trade routes</t>
  </si>
  <si>
    <t>Ocean freight is a direct landed-cost input on imported components and finished goods</t>
  </si>
  <si>
    <t>Drewry — Latest Trackers and Indices</t>
  </si>
  <si>
    <t>https://www.drewry.co.uk/trackers-and-indices/latest-trackers-and-indices</t>
  </si>
  <si>
    <t>$4,367 per 40ft container</t>
  </si>
  <si>
    <t>Live reading on the day this tracker was built</t>
  </si>
  <si>
    <t>Confirms rates easing back from the late-August level</t>
  </si>
  <si>
    <t>Tindex — World Container Index live chart</t>
  </si>
  <si>
    <t>https://tindex.app/en/indicators/global-trade/world-container-index/</t>
  </si>
  <si>
    <t>$4,526 per 40ft container</t>
  </si>
  <si>
    <t>Increased and then dipped over the preceding four weeks</t>
  </si>
  <si>
    <t>Shows the four-week volatility band to budget freight against</t>
  </si>
  <si>
    <t>Navia Freight — September 2026 Freight Market Update</t>
  </si>
  <si>
    <t>https://naviafreight.com/market-updates/september-freight-market-update/</t>
  </si>
  <si>
    <t>$4,255 per 40ft container</t>
  </si>
  <si>
    <t>Date not stated in source</t>
  </si>
  <si>
    <t>Decreased 3%, driven by lower Asia–Europe and Transpacific rates</t>
  </si>
  <si>
    <t>Described as the benchmark widely referenced by procurement teams</t>
  </si>
  <si>
    <t>MTS Insights — Drewry World Container Index</t>
  </si>
  <si>
    <t>https://www.mtsinsights.com/events/3967/</t>
  </si>
  <si>
    <t>Shanghai Containerised Freight Index (SCFI)</t>
  </si>
  <si>
    <t>Not captured — the retrieved snippet was truncated mid-figure</t>
  </si>
  <si>
    <t>Reported alongside the WCI in the September 2026 update</t>
  </si>
  <si>
    <t>Second ocean-freight reference point; open the source before quoting a figure</t>
  </si>
  <si>
    <t>Industrial metals — copper, steel, aluminium</t>
  </si>
  <si>
    <t>No single figure retrieved</t>
  </si>
  <si>
    <t>2026 outlook</t>
  </si>
  <si>
    <t>Prices remain highly responsive to geopolitical activity, manufacturing demand and policy-driven shifts</t>
  </si>
  <si>
    <t>Metal-intensive categories carry direct input-cost risk</t>
  </si>
  <si>
    <t>J.P. Morgan — Metals Outlook: Price Forecasts for Copper, Steel and Aluminum</t>
  </si>
  <si>
    <t>https://www.jpmorgan.com/insights/global-research/commodities/aluminum-steel-copper-prices</t>
  </si>
  <si>
    <t>Copper demand drivers</t>
  </si>
  <si>
    <t>Qualitative — no figure retrieved</t>
  </si>
  <si>
    <t>AI-driven copper demand, continued reshoring and carbon-related trade measures</t>
  </si>
  <si>
    <t>Structural upward pressure on copper-linked categories</t>
  </si>
  <si>
    <t>Mead Metals — 2026 Metal Market Forecast</t>
  </si>
  <si>
    <t>https://www.meadmetals.com/blog/metal-industry-outlook-2026-procurement-guide</t>
  </si>
  <si>
    <t>Semiconductor lead times</t>
  </si>
  <si>
    <t>Stretching — no single figure retrieved</t>
  </si>
  <si>
    <t>Lead times stretching again as AI demand reshapes foundry capacity; 28nm parts, automotive MCUs and FPGAs named</t>
  </si>
  <si>
    <t>Long-lead electronics drive buffer-stock and forecast-horizon decisions</t>
  </si>
  <si>
    <t>Aetrix — Semiconductor Lead Times 2026</t>
  </si>
  <si>
    <t>https://www.aetrixelec.com/blog/semiconductor-lead-times-2026-ai-chip-supply-chain</t>
  </si>
  <si>
    <t>Global Supply Chain Pressure Index (GSCPI)</t>
  </si>
  <si>
    <t>Published monthly by the New York Fed</t>
  </si>
  <si>
    <t>Ongoing</t>
  </si>
  <si>
    <t>A measure of global supply chain pressures</t>
  </si>
  <si>
    <t>Early-warning gauge for broad supply disruption across categories</t>
  </si>
  <si>
    <t>Federal Reserve Bank of New York — GSCPI</t>
  </si>
  <si>
    <t>https://www.newyorkfed.org/research/policy/gscpi</t>
  </si>
  <si>
    <t>Supply Chain Risk Tracker — how this workbook was built and what it does and does not cover</t>
  </si>
  <si>
    <t>Item</t>
  </si>
  <si>
    <t>Detail</t>
  </si>
  <si>
    <t>Purpose</t>
  </si>
  <si>
    <t>Track supplier, logistics, delay, shortage and cost risks facing the business, with every risk traced back to the source it came from.</t>
  </si>
  <si>
    <t>Scan window</t>
  </si>
  <si>
    <t>5 June 2026 to 3 September 2026 (the last 90 days), extended to older SharePoint documents where those were the only procurement evidence available.</t>
  </si>
  <si>
    <t>Date built</t>
  </si>
  <si>
    <t>Primary source</t>
  </si>
  <si>
    <t>Microsoft 365 Work IQ — Outlook mail, Teams chats and channels, calendar, meeting transcripts, and SharePoint/OneDrive files.</t>
  </si>
  <si>
    <t>External source</t>
  </si>
  <si>
    <t>Web search, used only for public commodity price and freight trend benchmarks (see the External Benchmarks sheet).</t>
  </si>
  <si>
    <t>Sheet — Risk Register</t>
  </si>
  <si>
    <t>19 risks with impact, likelihood, computed severity, owner, mitigation and source.</t>
  </si>
  <si>
    <t>Sheet — Summary</t>
  </si>
  <si>
    <t>Counts by severity, by evidence source and by ownership, with a severity chart.</t>
  </si>
  <si>
    <t>Sheet — External Benchmarks</t>
  </si>
  <si>
    <t>The public freight, metals and semiconductor indicators behind risks R-17 to R-19, each with its URL.</t>
  </si>
  <si>
    <t>Scoring method</t>
  </si>
  <si>
    <t>Impact and Likelihood are each rated 1 to 5. Severity Score = Impact x Likelihood. The severity band is read from the thresholds in Summary!D3:D6, so changing a threshold re-bands the whole register automatically.</t>
  </si>
  <si>
    <t>Severity bands</t>
  </si>
  <si>
    <t>Critical from a score of 15, High from 10, Medium from 5, Low below 5. Thresholds are editable inputs on the Summary sheet (shown in blue).</t>
  </si>
  <si>
    <t>Impact scale</t>
  </si>
  <si>
    <t>1 = negligible, 2 = minor, 3 = moderate disruption or cost, 4 = major disruption or material cost, 5 = severe — production, payment or compliance failure.</t>
  </si>
  <si>
    <t>Likelihood scale</t>
  </si>
  <si>
    <t>1 = rare, 2 = unlikely, 3 = possible, 4 = likely, 5 = already occurring or structurally present today.</t>
  </si>
  <si>
    <t>Ratings are assessments</t>
  </si>
  <si>
    <t>Impact and likelihood scores are judgements applied to the evidence in the Source column, not figures quoted from the sources. Adjust them to match your own risk appetite.</t>
  </si>
  <si>
    <t>COVERAGE — Email</t>
  </si>
  <si>
    <t>No supplier, logistics, delay or shortage discussions were found in the mailbox for the scan window. Recent mail is dominated by administrative notifications (role activations, flow alerts, digests).</t>
  </si>
  <si>
    <t>COVERAGE — Calendar and meetings</t>
  </si>
  <si>
    <t>No calendar events and no meeting transcripts exist between 5 June and 3 September 2026, so no meeting decisions could be captured.</t>
  </si>
  <si>
    <t>COVERAGE — Teams</t>
  </si>
  <si>
    <t>The Procurement team's RFP channel holds 50 messages in the window, but the message bodies were not retrievable, so nothing from them is recorded here. Other chats carry product-announcement traffic, not supply-chain discussion.</t>
  </si>
  <si>
    <t>COVERAGE — Files</t>
  </si>
  <si>
    <t>Every internal risk comes from the Zava S2P (source-to-pay) evidence set in SharePoint, dated 25 March and 15 April 2026 — the only substantive procurement risk material in the tenant. These predate the 90-day window and are labelled with their real dates in the register.</t>
  </si>
  <si>
    <t>What this means</t>
  </si>
  <si>
    <t>Risks R-01 to R-16 describe current-state gaps and controls documented for Zava Manufacturing's procurement operation. They are not live incident reports, and no named third-party supplier appears anywhere in the available material.</t>
  </si>
  <si>
    <t>Owners are the roles named in the source documents. Where a source named no owner, the cell says so rather than guessing a name.</t>
  </si>
  <si>
    <t>Colour legend</t>
  </si>
  <si>
    <t>Blue text marks an editable input (the severity thresholds on the Summary sheet). Red and amber fills on the Severity column mark Critical and High risks.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</si>
</sst>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>
    <font>
      <sz val="11"/>
      <color theme="1"/>
      <name val="Calibri"/>
      <family val="2"/>
      <scheme val="minor"/>
    </font>
    <font>
      <sz val="10"/>
      <color theme="1"/>
      <name val="Calibri"/>
    </font>
    <font>
      <b/>
      <sz val="10"/>
      <color theme="1"/>
      <name val="Calibri"/>
    </font>
    <font>
      <b/>
      <sz val="10"/>
      <color rgb="FF2B3A55"/>
      <name val="Calibri"/>
    </font>
    <font>
      <b/>
      <sz val="14"/>
      <color rgb="FF2B3A55"/>
      <name val="Calibri"/>
    </font>
    <font>
      <b/>
      <sz val="10"/>
      <color rgb="FFFFFFFF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2B3A55"/>
      <name val="Calibri"/>
    </font>
    <font>
      <b/>
      <sz val="11"/>
      <color rgb="FFFFFFFF"/>
      <name val="Calibri"/>
    </font>
    <font>
      <b/>
      <sz val="11"/>
      <color rgb="FFC0392B"/>
      <name val="Calibri"/>
    </font>
    <font>
      <sz val="11"/>
      <color rgb="FF0000FF"/>
      <name val="Calibri"/>
    </font>
    <font>
      <i/>
      <sz val="11"/>
      <color rgb="FF5A6472"/>
      <name val="Calibri"/>
    </font>
    <font>
      <sz val="9"/>
      <color rgb="FF1A4D8F"/>
      <name val="Calibri"/>
    </font>
    <font>
      <b/>
      <sz val="11"/>
      <color rgb="FF8A4B0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B3A55"/>
        <bgColor indexed="64"/>
      </patternFill>
    </fill>
    <fill>
      <patternFill patternType="solid">
        <fgColor rgb="FFEEF1F6"/>
        <bgColor indexed="64"/>
      </patternFill>
    </fill>
    <fill>
      <patternFill patternType="solid">
        <fgColor rgb="FFD6DDE9"/>
        <bgColor indexed="64"/>
      </patternFill>
    </fill>
    <fill>
      <patternFill patternType="solid">
        <fgColor rgb="FFFBF3E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2B3A55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1" fontId="1" fillId="3" borderId="0" xfId="0" applyNumberFormat="1" applyFont="1" applyFill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14" fontId="1" fillId="3" borderId="0" xfId="0" applyNumberFormat="1" applyFont="1" applyFill="1" applyAlignment="1">
      <alignment horizontal="center" vertical="top" wrapText="1"/>
    </xf>
    <xf numFmtId="0" fontId="6" fillId="0" borderId="0" xfId="0" applyFont="1"/>
    <xf numFmtId="0" fontId="4" fillId="0" borderId="0" xfId="0" applyFont="1" applyAlignment="1">
      <alignment vertical="center"/>
    </xf>
    <xf numFmtId="0" fontId="9" fillId="2" borderId="0" xfId="0" applyFont="1" applyFill="1" applyAlignment="1">
      <alignment horizontal="center" wrapText="1"/>
    </xf>
    <xf numFmtId="0" fontId="6" fillId="3" borderId="0" xfId="0" applyFont="1" applyFill="1"/>
    <xf numFmtId="0" fontId="10" fillId="0" borderId="0" xfId="0" applyFont="1"/>
    <xf numFmtId="3" fontId="6" fillId="0" borderId="0" xfId="0" applyNumberFormat="1" applyFont="1" applyAlignment="1">
      <alignment horizontal="center"/>
    </xf>
    <xf numFmtId="3" fontId="6" fillId="3" borderId="0" xfId="0" applyNumberFormat="1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3" borderId="0" xfId="0" applyNumberFormat="1" applyFont="1" applyFill="1" applyAlignment="1">
      <alignment horizontal="center"/>
    </xf>
    <xf numFmtId="1" fontId="11" fillId="0" borderId="0" xfId="0" applyNumberFormat="1" applyFont="1" applyAlignment="1">
      <alignment horizontal="center"/>
    </xf>
    <xf numFmtId="1" fontId="11" fillId="3" borderId="0" xfId="0" applyNumberFormat="1" applyFont="1" applyFill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1" xfId="0" applyFont="1" applyFill="1" applyBorder="1"/>
    <xf numFmtId="3" fontId="7" fillId="4" borderId="1" xfId="0" applyNumberFormat="1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horizontal="center"/>
    </xf>
    <xf numFmtId="0" fontId="12" fillId="0" borderId="0" xfId="0" applyFont="1"/>
    <xf numFmtId="14" fontId="3" fillId="0" borderId="0" xfId="0" applyNumberFormat="1" applyFont="1" applyAlignment="1">
      <alignment vertical="top" wrapText="1"/>
    </xf>
    <xf numFmtId="14" fontId="3" fillId="3" borderId="0" xfId="0" applyNumberFormat="1" applyFont="1" applyFill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3" fillId="3" borderId="0" xfId="0" applyFont="1" applyFill="1" applyAlignment="1">
      <alignment vertical="top" wrapText="1"/>
    </xf>
    <xf numFmtId="0" fontId="9" fillId="2" borderId="0" xfId="0" applyFont="1" applyFill="1" applyAlignment="1">
      <alignment horizontal="center" vertical="center"/>
    </xf>
    <xf numFmtId="0" fontId="6" fillId="0" borderId="0" xfId="0" applyFont="1" applyAlignment="1">
      <alignment vertical="top" wrapText="1"/>
    </xf>
    <xf numFmtId="15" fontId="6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15" fontId="8" fillId="0" borderId="0" xfId="0" applyNumberFormat="1" applyFont="1" applyAlignment="1">
      <alignment vertical="top" wrapText="1"/>
    </xf>
    <xf numFmtId="0" fontId="8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5" borderId="0" xfId="0" applyFont="1" applyFill="1" applyAlignment="1">
      <alignment vertical="top" wrapText="1"/>
    </xf>
    <xf numFmtId="0" fontId="14" fillId="5" borderId="0" xfId="0" applyFont="1" applyFill="1" applyAlignment="1">
      <alignment vertical="top" wrapText="1"/>
    </xf>
  </cellXfs>
  <cellStyles count="1">
    <cellStyle name="Normal" xfId="0" builtinId="0"/>
  </cellStyles>
  <dxfs count="2">
    <dxf>
      <font>
        <b/>
        <i val="0"/>
        <color rgb="FF8A4B08"/>
      </font>
      <fill>
        <patternFill patternType="solid">
          <fgColor indexed="64"/>
          <bgColor rgb="FFFBE3C4"/>
        </patternFill>
      </fill>
    </dxf>
    <dxf>
      <font>
        <b/>
        <i val="0"/>
        <color rgb="FF8A1C1C"/>
      </font>
      <fill>
        <patternFill patternType="solid">
          <fgColor indexed="64"/>
          <bgColor rgb="FFF5C6C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Critical and High severity carry 16 of the 19 tracked risks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Summary!$A$3:$A$6</c:f>
              <c:strCache>
                <c:ptCount val="4"/>
                <c:pt idx="0">
                  <c:v>Critical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f>Summary!$B$3:$B$6</c:f>
              <c:numCache>
                <c:formatCode>#,##0</c:formatCode>
                <c:ptCount val="4"/>
                <c:pt idx="0">
                  <c:v>7</c:v>
                </c:pt>
                <c:pt idx="1">
                  <c:v>9</c:v>
                </c:pt>
                <c:pt idx="2">
                  <c:v>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C9-40F4-8EDC-3288D15BB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7943048"/>
        <c:axId val="2097945096"/>
      </c:barChart>
      <c:catAx>
        <c:axId val="2097943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7945096"/>
        <c:crosses val="autoZero"/>
        <c:auto val="1"/>
        <c:lblAlgn val="ctr"/>
        <c:lblOffset val="100"/>
        <c:noMultiLvlLbl val="0"/>
      </c:catAx>
      <c:valAx>
        <c:axId val="2097945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7943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097DBD-7CBF-5D9A-36C8-14911D1FEE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workbookViewId="0">
      <pane xSplit="1" ySplit="2" topLeftCell="B3" activePane="bottomRight" state="frozen"/>
      <selection pane="bottomRight"/>
      <selection pane="bottomLeft"/>
      <selection pane="topRight"/>
    </sheetView>
  </sheetViews>
  <sheetFormatPr defaultRowHeight="15"/>
  <cols>
    <col min="1" max="1" width="9.7109375" customWidth="1"/>
    <col min="2" max="2" width="58.7109375" customWidth="1"/>
    <col min="3" max="3" width="26.7109375" customWidth="1"/>
    <col min="4" max="4" width="10.7109375" customWidth="1"/>
    <col min="5" max="6" width="12.7109375" customWidth="1"/>
    <col min="7" max="7" width="11.7109375" customWidth="1"/>
    <col min="8" max="8" width="28.7109375" customWidth="1"/>
    <col min="9" max="9" width="52.7109375" customWidth="1"/>
    <col min="10" max="10" width="46.7109375" customWidth="1"/>
    <col min="11" max="11" width="13.7109375" customWidth="1"/>
    <col min="12" max="12" width="24.7109375" customWidth="1"/>
  </cols>
  <sheetData>
    <row r="1" spans="1:12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3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66" customHeight="1">
      <c r="A3" s="7" t="s">
        <v>13</v>
      </c>
      <c r="B3" s="3" t="s">
        <v>14</v>
      </c>
      <c r="C3" s="3" t="s">
        <v>15</v>
      </c>
      <c r="D3" s="9">
        <v>4</v>
      </c>
      <c r="E3" s="9">
        <v>5</v>
      </c>
      <c r="F3" s="9">
        <f>D3*E3</f>
        <v>20</v>
      </c>
      <c r="G3" s="11" t="str" cm="1">
        <f t="array" ref="G3">_xlfn.IFS(F3&gt;=Summary!$D$3,Summary!$A$3,F3&gt;=Summary!$D$4,Summary!$A$4,F3&gt;=Summary!$D$5,Summary!$A$5,TRUE,Summary!$A$6)</f>
        <v>Critical</v>
      </c>
      <c r="H3" s="3" t="s">
        <v>16</v>
      </c>
      <c r="I3" s="3" t="s">
        <v>17</v>
      </c>
      <c r="J3" s="3" t="s">
        <v>18</v>
      </c>
      <c r="K3" s="13">
        <v>46106</v>
      </c>
      <c r="L3" s="3" t="s">
        <v>19</v>
      </c>
    </row>
    <row r="4" spans="1:12" ht="66" customHeight="1">
      <c r="A4" s="8" t="s">
        <v>20</v>
      </c>
      <c r="B4" s="4" t="s">
        <v>21</v>
      </c>
      <c r="C4" s="4" t="s">
        <v>15</v>
      </c>
      <c r="D4" s="10">
        <v>4</v>
      </c>
      <c r="E4" s="10">
        <v>4</v>
      </c>
      <c r="F4" s="10">
        <f>D4*E4</f>
        <v>16</v>
      </c>
      <c r="G4" s="12" t="str" cm="1">
        <f t="array" ref="G4">_xlfn.IFS(F4&gt;=Summary!$D$3,Summary!$A$3,F4&gt;=Summary!$D$4,Summary!$A$4,F4&gt;=Summary!$D$5,Summary!$A$5,TRUE,Summary!$A$6)</f>
        <v>Critical</v>
      </c>
      <c r="H4" s="4" t="s">
        <v>16</v>
      </c>
      <c r="I4" s="4" t="s">
        <v>22</v>
      </c>
      <c r="J4" s="4" t="s">
        <v>23</v>
      </c>
      <c r="K4" s="14">
        <v>46106</v>
      </c>
      <c r="L4" s="4" t="s">
        <v>19</v>
      </c>
    </row>
    <row r="5" spans="1:12" ht="66" customHeight="1">
      <c r="A5" s="7" t="s">
        <v>24</v>
      </c>
      <c r="B5" s="3" t="s">
        <v>25</v>
      </c>
      <c r="C5" s="3" t="s">
        <v>15</v>
      </c>
      <c r="D5" s="9">
        <v>4</v>
      </c>
      <c r="E5" s="9">
        <v>4</v>
      </c>
      <c r="F5" s="9">
        <f>D5*E5</f>
        <v>16</v>
      </c>
      <c r="G5" s="11" t="str" cm="1">
        <f t="array" ref="G5">_xlfn.IFS(F5&gt;=Summary!$D$3,Summary!$A$3,F5&gt;=Summary!$D$4,Summary!$A$4,F5&gt;=Summary!$D$5,Summary!$A$5,TRUE,Summary!$A$6)</f>
        <v>Critical</v>
      </c>
      <c r="H5" s="3" t="s">
        <v>16</v>
      </c>
      <c r="I5" s="3" t="s">
        <v>26</v>
      </c>
      <c r="J5" s="3" t="s">
        <v>27</v>
      </c>
      <c r="K5" s="13">
        <v>46106</v>
      </c>
      <c r="L5" s="3" t="s">
        <v>19</v>
      </c>
    </row>
    <row r="6" spans="1:12" ht="66" customHeight="1">
      <c r="A6" s="8" t="s">
        <v>28</v>
      </c>
      <c r="B6" s="4" t="s">
        <v>29</v>
      </c>
      <c r="C6" s="4" t="s">
        <v>30</v>
      </c>
      <c r="D6" s="10">
        <v>3</v>
      </c>
      <c r="E6" s="10">
        <v>5</v>
      </c>
      <c r="F6" s="10">
        <f>D6*E6</f>
        <v>15</v>
      </c>
      <c r="G6" s="12" t="str" cm="1">
        <f t="array" ref="G6">_xlfn.IFS(F6&gt;=Summary!$D$3,Summary!$A$3,F6&gt;=Summary!$D$4,Summary!$A$4,F6&gt;=Summary!$D$5,Summary!$A$5,TRUE,Summary!$A$6)</f>
        <v>Critical</v>
      </c>
      <c r="H6" s="4" t="s">
        <v>16</v>
      </c>
      <c r="I6" s="4" t="s">
        <v>31</v>
      </c>
      <c r="J6" s="4" t="s">
        <v>18</v>
      </c>
      <c r="K6" s="14">
        <v>46106</v>
      </c>
      <c r="L6" s="4" t="s">
        <v>19</v>
      </c>
    </row>
    <row r="7" spans="1:12" ht="66" customHeight="1">
      <c r="A7" s="7" t="s">
        <v>32</v>
      </c>
      <c r="B7" s="3" t="s">
        <v>33</v>
      </c>
      <c r="C7" s="3" t="s">
        <v>34</v>
      </c>
      <c r="D7" s="9">
        <v>3</v>
      </c>
      <c r="E7" s="9">
        <v>4</v>
      </c>
      <c r="F7" s="9">
        <f>D7*E7</f>
        <v>12</v>
      </c>
      <c r="G7" s="11" t="str" cm="1">
        <f t="array" ref="G7">_xlfn.IFS(F7&gt;=Summary!$D$3,Summary!$A$3,F7&gt;=Summary!$D$4,Summary!$A$4,F7&gt;=Summary!$D$5,Summary!$A$5,TRUE,Summary!$A$6)</f>
        <v>High</v>
      </c>
      <c r="H7" s="3" t="s">
        <v>35</v>
      </c>
      <c r="I7" s="3" t="s">
        <v>36</v>
      </c>
      <c r="J7" s="3" t="s">
        <v>23</v>
      </c>
      <c r="K7" s="13">
        <v>46106</v>
      </c>
      <c r="L7" s="3" t="s">
        <v>19</v>
      </c>
    </row>
    <row r="8" spans="1:12" ht="66" customHeight="1">
      <c r="A8" s="8" t="s">
        <v>37</v>
      </c>
      <c r="B8" s="4" t="s">
        <v>38</v>
      </c>
      <c r="C8" s="4" t="s">
        <v>39</v>
      </c>
      <c r="D8" s="10">
        <v>3</v>
      </c>
      <c r="E8" s="10">
        <v>4</v>
      </c>
      <c r="F8" s="10">
        <f>D8*E8</f>
        <v>12</v>
      </c>
      <c r="G8" s="12" t="str" cm="1">
        <f t="array" ref="G8">_xlfn.IFS(F8&gt;=Summary!$D$3,Summary!$A$3,F8&gt;=Summary!$D$4,Summary!$A$4,F8&gt;=Summary!$D$5,Summary!$A$5,TRUE,Summary!$A$6)</f>
        <v>High</v>
      </c>
      <c r="H8" s="4" t="s">
        <v>35</v>
      </c>
      <c r="I8" s="4" t="s">
        <v>40</v>
      </c>
      <c r="J8" s="4" t="s">
        <v>18</v>
      </c>
      <c r="K8" s="14">
        <v>46106</v>
      </c>
      <c r="L8" s="4" t="s">
        <v>19</v>
      </c>
    </row>
    <row r="9" spans="1:12" ht="66" customHeight="1">
      <c r="A9" s="7" t="s">
        <v>41</v>
      </c>
      <c r="B9" s="3" t="s">
        <v>42</v>
      </c>
      <c r="C9" s="3" t="s">
        <v>15</v>
      </c>
      <c r="D9" s="9">
        <v>3</v>
      </c>
      <c r="E9" s="9">
        <v>4</v>
      </c>
      <c r="F9" s="9">
        <f>D9*E9</f>
        <v>12</v>
      </c>
      <c r="G9" s="11" t="str" cm="1">
        <f t="array" ref="G9">_xlfn.IFS(F9&gt;=Summary!$D$3,Summary!$A$3,F9&gt;=Summary!$D$4,Summary!$A$4,F9&gt;=Summary!$D$5,Summary!$A$5,TRUE,Summary!$A$6)</f>
        <v>High</v>
      </c>
      <c r="H9" s="3" t="s">
        <v>35</v>
      </c>
      <c r="I9" s="3" t="s">
        <v>43</v>
      </c>
      <c r="J9" s="3" t="s">
        <v>23</v>
      </c>
      <c r="K9" s="13">
        <v>46106</v>
      </c>
      <c r="L9" s="3" t="s">
        <v>19</v>
      </c>
    </row>
    <row r="10" spans="1:12" ht="66" customHeight="1">
      <c r="A10" s="8" t="s">
        <v>44</v>
      </c>
      <c r="B10" s="4" t="s">
        <v>45</v>
      </c>
      <c r="C10" s="4" t="s">
        <v>46</v>
      </c>
      <c r="D10" s="10">
        <v>4</v>
      </c>
      <c r="E10" s="10">
        <v>4</v>
      </c>
      <c r="F10" s="10">
        <f>D10*E10</f>
        <v>16</v>
      </c>
      <c r="G10" s="12" t="str" cm="1">
        <f t="array" ref="G10">_xlfn.IFS(F10&gt;=Summary!$D$3,Summary!$A$3,F10&gt;=Summary!$D$4,Summary!$A$4,F10&gt;=Summary!$D$5,Summary!$A$5,TRUE,Summary!$A$6)</f>
        <v>Critical</v>
      </c>
      <c r="H10" s="4" t="s">
        <v>47</v>
      </c>
      <c r="I10" s="4" t="s">
        <v>48</v>
      </c>
      <c r="J10" s="4" t="s">
        <v>49</v>
      </c>
      <c r="K10" s="14">
        <v>46106</v>
      </c>
      <c r="L10" s="4" t="s">
        <v>19</v>
      </c>
    </row>
    <row r="11" spans="1:12" ht="66" customHeight="1">
      <c r="A11" s="7" t="s">
        <v>50</v>
      </c>
      <c r="B11" s="3" t="s">
        <v>51</v>
      </c>
      <c r="C11" s="3" t="s">
        <v>46</v>
      </c>
      <c r="D11" s="9">
        <v>3</v>
      </c>
      <c r="E11" s="9">
        <v>4</v>
      </c>
      <c r="F11" s="9">
        <f>D11*E11</f>
        <v>12</v>
      </c>
      <c r="G11" s="11" t="str" cm="1">
        <f t="array" ref="G11">_xlfn.IFS(F11&gt;=Summary!$D$3,Summary!$A$3,F11&gt;=Summary!$D$4,Summary!$A$4,F11&gt;=Summary!$D$5,Summary!$A$5,TRUE,Summary!$A$6)</f>
        <v>High</v>
      </c>
      <c r="H11" s="3" t="s">
        <v>47</v>
      </c>
      <c r="I11" s="3" t="s">
        <v>52</v>
      </c>
      <c r="J11" s="3" t="s">
        <v>53</v>
      </c>
      <c r="K11" s="13">
        <v>46106</v>
      </c>
      <c r="L11" s="3" t="s">
        <v>19</v>
      </c>
    </row>
    <row r="12" spans="1:12" ht="66" customHeight="1">
      <c r="A12" s="8" t="s">
        <v>54</v>
      </c>
      <c r="B12" s="4" t="s">
        <v>55</v>
      </c>
      <c r="C12" s="4" t="s">
        <v>46</v>
      </c>
      <c r="D12" s="10">
        <v>3</v>
      </c>
      <c r="E12" s="10">
        <v>3</v>
      </c>
      <c r="F12" s="10">
        <f>D12*E12</f>
        <v>9</v>
      </c>
      <c r="G12" s="12" t="str" cm="1">
        <f t="array" ref="G12">_xlfn.IFS(F12&gt;=Summary!$D$3,Summary!$A$3,F12&gt;=Summary!$D$4,Summary!$A$4,F12&gt;=Summary!$D$5,Summary!$A$5,TRUE,Summary!$A$6)</f>
        <v>Medium</v>
      </c>
      <c r="H12" s="4" t="s">
        <v>56</v>
      </c>
      <c r="I12" s="4" t="s">
        <v>57</v>
      </c>
      <c r="J12" s="4" t="s">
        <v>58</v>
      </c>
      <c r="K12" s="14">
        <v>46127</v>
      </c>
      <c r="L12" s="4" t="s">
        <v>19</v>
      </c>
    </row>
    <row r="13" spans="1:12" ht="66" customHeight="1">
      <c r="A13" s="7" t="s">
        <v>59</v>
      </c>
      <c r="B13" s="3" t="s">
        <v>60</v>
      </c>
      <c r="C13" s="3" t="s">
        <v>39</v>
      </c>
      <c r="D13" s="9">
        <v>4</v>
      </c>
      <c r="E13" s="9">
        <v>3</v>
      </c>
      <c r="F13" s="9">
        <f>D13*E13</f>
        <v>12</v>
      </c>
      <c r="G13" s="11" t="str" cm="1">
        <f t="array" ref="G13">_xlfn.IFS(F13&gt;=Summary!$D$3,Summary!$A$3,F13&gt;=Summary!$D$4,Summary!$A$4,F13&gt;=Summary!$D$5,Summary!$A$5,TRUE,Summary!$A$6)</f>
        <v>High</v>
      </c>
      <c r="H13" s="3" t="s">
        <v>61</v>
      </c>
      <c r="I13" s="3" t="s">
        <v>62</v>
      </c>
      <c r="J13" s="3" t="s">
        <v>63</v>
      </c>
      <c r="K13" s="13">
        <v>46106</v>
      </c>
      <c r="L13" s="3" t="s">
        <v>19</v>
      </c>
    </row>
    <row r="14" spans="1:12" ht="66" customHeight="1">
      <c r="A14" s="8" t="s">
        <v>64</v>
      </c>
      <c r="B14" s="4" t="s">
        <v>65</v>
      </c>
      <c r="C14" s="4" t="s">
        <v>46</v>
      </c>
      <c r="D14" s="10">
        <v>5</v>
      </c>
      <c r="E14" s="10">
        <v>2</v>
      </c>
      <c r="F14" s="10">
        <f>D14*E14</f>
        <v>10</v>
      </c>
      <c r="G14" s="12" t="str" cm="1">
        <f t="array" ref="G14">_xlfn.IFS(F14&gt;=Summary!$D$3,Summary!$A$3,F14&gt;=Summary!$D$4,Summary!$A$4,F14&gt;=Summary!$D$5,Summary!$A$5,TRUE,Summary!$A$6)</f>
        <v>High</v>
      </c>
      <c r="H14" s="4" t="s">
        <v>61</v>
      </c>
      <c r="I14" s="4" t="s">
        <v>66</v>
      </c>
      <c r="J14" s="4" t="s">
        <v>67</v>
      </c>
      <c r="K14" s="14">
        <v>46106</v>
      </c>
      <c r="L14" s="4" t="s">
        <v>19</v>
      </c>
    </row>
    <row r="15" spans="1:12" ht="66" customHeight="1">
      <c r="A15" s="7" t="s">
        <v>68</v>
      </c>
      <c r="B15" s="3" t="s">
        <v>69</v>
      </c>
      <c r="C15" s="3" t="s">
        <v>39</v>
      </c>
      <c r="D15" s="9">
        <v>3</v>
      </c>
      <c r="E15" s="9">
        <v>3</v>
      </c>
      <c r="F15" s="9">
        <f>D15*E15</f>
        <v>9</v>
      </c>
      <c r="G15" s="11" t="str" cm="1">
        <f t="array" ref="G15">_xlfn.IFS(F15&gt;=Summary!$D$3,Summary!$A$3,F15&gt;=Summary!$D$4,Summary!$A$4,F15&gt;=Summary!$D$5,Summary!$A$5,TRUE,Summary!$A$6)</f>
        <v>Medium</v>
      </c>
      <c r="H15" s="3" t="s">
        <v>47</v>
      </c>
      <c r="I15" s="3" t="s">
        <v>70</v>
      </c>
      <c r="J15" s="3" t="s">
        <v>71</v>
      </c>
      <c r="K15" s="13">
        <v>46106</v>
      </c>
      <c r="L15" s="3" t="s">
        <v>19</v>
      </c>
    </row>
    <row r="16" spans="1:12" ht="66" customHeight="1">
      <c r="A16" s="8" t="s">
        <v>72</v>
      </c>
      <c r="B16" s="4" t="s">
        <v>73</v>
      </c>
      <c r="C16" s="4" t="s">
        <v>30</v>
      </c>
      <c r="D16" s="10">
        <v>5</v>
      </c>
      <c r="E16" s="10">
        <v>2</v>
      </c>
      <c r="F16" s="10">
        <f>D16*E16</f>
        <v>10</v>
      </c>
      <c r="G16" s="12" t="str" cm="1">
        <f t="array" ref="G16">_xlfn.IFS(F16&gt;=Summary!$D$3,Summary!$A$3,F16&gt;=Summary!$D$4,Summary!$A$4,F16&gt;=Summary!$D$5,Summary!$A$5,TRUE,Summary!$A$6)</f>
        <v>High</v>
      </c>
      <c r="H16" s="4" t="s">
        <v>74</v>
      </c>
      <c r="I16" s="4" t="s">
        <v>75</v>
      </c>
      <c r="J16" s="4" t="s">
        <v>76</v>
      </c>
      <c r="K16" s="14">
        <v>46106</v>
      </c>
      <c r="L16" s="4" t="s">
        <v>19</v>
      </c>
    </row>
    <row r="17" spans="1:12" ht="66" customHeight="1">
      <c r="A17" s="7" t="s">
        <v>77</v>
      </c>
      <c r="B17" s="3" t="s">
        <v>78</v>
      </c>
      <c r="C17" s="3" t="s">
        <v>30</v>
      </c>
      <c r="D17" s="9">
        <v>3</v>
      </c>
      <c r="E17" s="9">
        <v>3</v>
      </c>
      <c r="F17" s="9">
        <f>D17*E17</f>
        <v>9</v>
      </c>
      <c r="G17" s="11" t="str" cm="1">
        <f t="array" ref="G17">_xlfn.IFS(F17&gt;=Summary!$D$3,Summary!$A$3,F17&gt;=Summary!$D$4,Summary!$A$4,F17&gt;=Summary!$D$5,Summary!$A$5,TRUE,Summary!$A$6)</f>
        <v>Medium</v>
      </c>
      <c r="H17" s="3" t="s">
        <v>61</v>
      </c>
      <c r="I17" s="3" t="s">
        <v>79</v>
      </c>
      <c r="J17" s="3" t="s">
        <v>80</v>
      </c>
      <c r="K17" s="13">
        <v>46106</v>
      </c>
      <c r="L17" s="3" t="s">
        <v>19</v>
      </c>
    </row>
    <row r="18" spans="1:12" ht="66" customHeight="1">
      <c r="A18" s="8" t="s">
        <v>81</v>
      </c>
      <c r="B18" s="4" t="s">
        <v>82</v>
      </c>
      <c r="C18" s="4" t="s">
        <v>83</v>
      </c>
      <c r="D18" s="10">
        <v>5</v>
      </c>
      <c r="E18" s="10">
        <v>2</v>
      </c>
      <c r="F18" s="10">
        <f>D18*E18</f>
        <v>10</v>
      </c>
      <c r="G18" s="12" t="str" cm="1">
        <f t="array" ref="G18">_xlfn.IFS(F18&gt;=Summary!$D$3,Summary!$A$3,F18&gt;=Summary!$D$4,Summary!$A$4,F18&gt;=Summary!$D$5,Summary!$A$5,TRUE,Summary!$A$6)</f>
        <v>High</v>
      </c>
      <c r="H18" s="4" t="s">
        <v>84</v>
      </c>
      <c r="I18" s="4" t="s">
        <v>85</v>
      </c>
      <c r="J18" s="4" t="s">
        <v>86</v>
      </c>
      <c r="K18" s="14">
        <v>46106</v>
      </c>
      <c r="L18" s="4" t="s">
        <v>19</v>
      </c>
    </row>
    <row r="19" spans="1:12" ht="66" customHeight="1">
      <c r="A19" s="7" t="s">
        <v>87</v>
      </c>
      <c r="B19" s="3" t="s">
        <v>88</v>
      </c>
      <c r="C19" s="3" t="s">
        <v>89</v>
      </c>
      <c r="D19" s="9">
        <v>3</v>
      </c>
      <c r="E19" s="9">
        <v>4</v>
      </c>
      <c r="F19" s="9">
        <f>D19*E19</f>
        <v>12</v>
      </c>
      <c r="G19" s="11" t="str" cm="1">
        <f t="array" ref="G19">_xlfn.IFS(F19&gt;=Summary!$D$3,Summary!$A$3,F19&gt;=Summary!$D$4,Summary!$A$4,F19&gt;=Summary!$D$5,Summary!$A$5,TRUE,Summary!$A$6)</f>
        <v>High</v>
      </c>
      <c r="H19" s="3" t="s">
        <v>90</v>
      </c>
      <c r="I19" s="3" t="s">
        <v>91</v>
      </c>
      <c r="J19" s="3" t="s">
        <v>92</v>
      </c>
      <c r="K19" s="13">
        <v>46261</v>
      </c>
      <c r="L19" s="3" t="s">
        <v>93</v>
      </c>
    </row>
    <row r="20" spans="1:12" ht="66" customHeight="1">
      <c r="A20" s="8" t="s">
        <v>94</v>
      </c>
      <c r="B20" s="4" t="s">
        <v>95</v>
      </c>
      <c r="C20" s="4" t="s">
        <v>96</v>
      </c>
      <c r="D20" s="10">
        <v>4</v>
      </c>
      <c r="E20" s="10">
        <v>4</v>
      </c>
      <c r="F20" s="10">
        <f>D20*E20</f>
        <v>16</v>
      </c>
      <c r="G20" s="12" t="str" cm="1">
        <f t="array" ref="G20">_xlfn.IFS(F20&gt;=Summary!$D$3,Summary!$A$3,F20&gt;=Summary!$D$4,Summary!$A$4,F20&gt;=Summary!$D$5,Summary!$A$5,TRUE,Summary!$A$6)</f>
        <v>Critical</v>
      </c>
      <c r="H20" s="4" t="s">
        <v>90</v>
      </c>
      <c r="I20" s="4" t="s">
        <v>97</v>
      </c>
      <c r="J20" s="4" t="s">
        <v>98</v>
      </c>
      <c r="K20" s="14">
        <v>46268</v>
      </c>
      <c r="L20" s="4" t="s">
        <v>93</v>
      </c>
    </row>
    <row r="21" spans="1:12" ht="66" customHeight="1">
      <c r="A21" s="7" t="s">
        <v>99</v>
      </c>
      <c r="B21" s="3" t="s">
        <v>100</v>
      </c>
      <c r="C21" s="3" t="s">
        <v>101</v>
      </c>
      <c r="D21" s="9">
        <v>4</v>
      </c>
      <c r="E21" s="9">
        <v>4</v>
      </c>
      <c r="F21" s="9">
        <f>D21*E21</f>
        <v>16</v>
      </c>
      <c r="G21" s="11" t="str" cm="1">
        <f t="array" ref="G21">_xlfn.IFS(F21&gt;=Summary!$D$3,Summary!$A$3,F21&gt;=Summary!$D$4,Summary!$A$4,F21&gt;=Summary!$D$5,Summary!$A$5,TRUE,Summary!$A$6)</f>
        <v>Critical</v>
      </c>
      <c r="H21" s="3" t="s">
        <v>90</v>
      </c>
      <c r="I21" s="3" t="s">
        <v>102</v>
      </c>
      <c r="J21" s="3" t="s">
        <v>103</v>
      </c>
      <c r="K21" s="13">
        <v>46268</v>
      </c>
      <c r="L21" s="3" t="s">
        <v>93</v>
      </c>
    </row>
  </sheetData>
  <mergeCells count="1">
    <mergeCell ref="A1:L1"/>
  </mergeCells>
  <conditionalFormatting sqref="G3:G21">
    <cfRule type="containsText" dxfId="1" priority="1" operator="containsText" text="Critical">
      <formula>NOT(ISERROR(SEARCH("Critical",G3)))</formula>
    </cfRule>
  </conditionalFormatting>
  <conditionalFormatting sqref="G3:G21">
    <cfRule type="containsText" dxfId="0" priority="2" operator="containsText" text="High">
      <formula>NOT(ISERROR(SEARCH("High",G3)))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6D34E-1A99-4165-B91D-FC0394D7EF08}">
  <dimension ref="A1:D21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32.7109375" customWidth="1"/>
    <col min="2" max="2" width="14.7109375" customWidth="1"/>
    <col min="3" max="3" width="16.7109375" customWidth="1"/>
    <col min="4" max="4" width="20.7109375" customWidth="1"/>
  </cols>
  <sheetData>
    <row r="1" spans="1:4" ht="30" customHeight="1">
      <c r="A1" s="16" t="s">
        <v>104</v>
      </c>
      <c r="B1" s="16"/>
      <c r="C1" s="16"/>
      <c r="D1" s="16"/>
    </row>
    <row r="2" spans="1:4" ht="32.25" customHeight="1">
      <c r="A2" s="17" t="s">
        <v>7</v>
      </c>
      <c r="B2" s="17" t="s">
        <v>105</v>
      </c>
      <c r="C2" s="17" t="s">
        <v>106</v>
      </c>
      <c r="D2" s="17" t="s">
        <v>107</v>
      </c>
    </row>
    <row r="3" spans="1:4">
      <c r="A3" s="19" t="s">
        <v>108</v>
      </c>
      <c r="B3" s="20">
        <f>COUNTIF('Risk Register'!$G$3:$G$21,$A3)</f>
        <v>7</v>
      </c>
      <c r="C3" s="22">
        <f>IF($B$7=0,0,B3/$B$7)</f>
        <v>0.36842105263157893</v>
      </c>
      <c r="D3" s="24">
        <v>15</v>
      </c>
    </row>
    <row r="4" spans="1:4">
      <c r="A4" s="18" t="s">
        <v>109</v>
      </c>
      <c r="B4" s="21">
        <f>COUNTIF('Risk Register'!$G$3:$G$21,$A4)</f>
        <v>9</v>
      </c>
      <c r="C4" s="23">
        <f>IF($B$7=0,0,B4/$B$7)</f>
        <v>0.47368421052631576</v>
      </c>
      <c r="D4" s="25">
        <v>10</v>
      </c>
    </row>
    <row r="5" spans="1:4">
      <c r="A5" s="15" t="s">
        <v>110</v>
      </c>
      <c r="B5" s="20">
        <f>COUNTIF('Risk Register'!$G$3:$G$21,$A5)</f>
        <v>3</v>
      </c>
      <c r="C5" s="22">
        <f>IF($B$7=0,0,B5/$B$7)</f>
        <v>0.15789473684210525</v>
      </c>
      <c r="D5" s="24">
        <v>5</v>
      </c>
    </row>
    <row r="6" spans="1:4">
      <c r="A6" s="18" t="s">
        <v>111</v>
      </c>
      <c r="B6" s="21">
        <f>COUNTIF('Risk Register'!$G$3:$G$21,$A6)</f>
        <v>0</v>
      </c>
      <c r="C6" s="23">
        <f>IF($B$7=0,0,B6/$B$7)</f>
        <v>0</v>
      </c>
      <c r="D6" s="25">
        <v>1</v>
      </c>
    </row>
    <row r="7" spans="1:4">
      <c r="A7" s="27" t="s">
        <v>112</v>
      </c>
      <c r="B7" s="28">
        <f>SUM(B3:B6)</f>
        <v>19</v>
      </c>
      <c r="C7" s="29">
        <f>SUM(C3:C6)</f>
        <v>1</v>
      </c>
      <c r="D7" s="27"/>
    </row>
    <row r="8" spans="1:4">
      <c r="A8" s="15"/>
      <c r="B8" s="15"/>
      <c r="C8" s="15"/>
      <c r="D8" s="15"/>
    </row>
    <row r="9" spans="1:4">
      <c r="A9" s="15"/>
      <c r="B9" s="15"/>
      <c r="C9" s="15"/>
      <c r="D9" s="15"/>
    </row>
    <row r="10" spans="1:4" ht="32.25" customHeight="1">
      <c r="A10" s="17" t="s">
        <v>113</v>
      </c>
      <c r="B10" s="17" t="s">
        <v>105</v>
      </c>
      <c r="C10" s="15"/>
      <c r="D10" s="15"/>
    </row>
    <row r="11" spans="1:4">
      <c r="A11" s="15" t="s">
        <v>19</v>
      </c>
      <c r="B11" s="20">
        <f>COUNTIF('Risk Register'!$L$3:$L$21,$A11)</f>
        <v>16</v>
      </c>
      <c r="C11" s="15"/>
      <c r="D11" s="15"/>
    </row>
    <row r="12" spans="1:4">
      <c r="A12" s="18" t="s">
        <v>93</v>
      </c>
      <c r="B12" s="21">
        <f>COUNTIF('Risk Register'!$L$3:$L$21,$A12)</f>
        <v>3</v>
      </c>
      <c r="C12" s="15"/>
      <c r="D12" s="15"/>
    </row>
    <row r="13" spans="1:4">
      <c r="A13" s="27" t="s">
        <v>112</v>
      </c>
      <c r="B13" s="28">
        <f>SUM(B11:B12)</f>
        <v>19</v>
      </c>
      <c r="C13" s="15"/>
      <c r="D13" s="15"/>
    </row>
    <row r="14" spans="1:4">
      <c r="A14" s="15"/>
      <c r="B14" s="15"/>
      <c r="C14" s="15"/>
      <c r="D14" s="15"/>
    </row>
    <row r="15" spans="1:4">
      <c r="A15" s="15"/>
      <c r="B15" s="15"/>
      <c r="C15" s="15"/>
      <c r="D15" s="15"/>
    </row>
    <row r="16" spans="1:4" ht="32.25" customHeight="1">
      <c r="A16" s="17" t="s">
        <v>114</v>
      </c>
      <c r="B16" s="17" t="s">
        <v>105</v>
      </c>
      <c r="C16" s="15"/>
      <c r="D16" s="15"/>
    </row>
    <row r="17" spans="1:4">
      <c r="A17" s="15" t="s">
        <v>115</v>
      </c>
      <c r="B17" s="20">
        <f>COUNTA('Risk Register'!$H$3:$H$21)-B18</f>
        <v>13</v>
      </c>
      <c r="C17" s="15"/>
      <c r="D17" s="15"/>
    </row>
    <row r="18" spans="1:4">
      <c r="A18" s="18" t="s">
        <v>116</v>
      </c>
      <c r="B18" s="21">
        <f>COUNTIF('Risk Register'!$H$3:$H$21,"*Unassigned*")</f>
        <v>6</v>
      </c>
      <c r="C18" s="15"/>
      <c r="D18" s="15"/>
    </row>
    <row r="19" spans="1:4">
      <c r="A19" s="27" t="s">
        <v>112</v>
      </c>
      <c r="B19" s="28">
        <f>SUM(B17:B18)</f>
        <v>19</v>
      </c>
      <c r="C19" s="15"/>
      <c r="D19" s="15"/>
    </row>
    <row r="20" spans="1:4">
      <c r="A20" s="15"/>
      <c r="B20" s="15"/>
      <c r="C20" s="15"/>
      <c r="D20" s="15"/>
    </row>
    <row r="21" spans="1:4">
      <c r="A21" s="30" t="s">
        <v>117</v>
      </c>
      <c r="B21" s="26">
        <f>B7-B13</f>
        <v>0</v>
      </c>
      <c r="C21" s="15"/>
      <c r="D21" s="15"/>
    </row>
  </sheetData>
  <mergeCells count="1">
    <mergeCell ref="A1:D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0E51B-D4A1-4D4A-BAD5-616FCB4712EE}">
  <dimension ref="A1:G11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34.7109375" customWidth="1"/>
    <col min="2" max="2" width="32.7109375" customWidth="1"/>
    <col min="3" max="3" width="20.7109375" customWidth="1"/>
    <col min="4" max="4" width="46.7109375" customWidth="1"/>
    <col min="5" max="6" width="42.7109375" customWidth="1"/>
    <col min="7" max="7" width="50.7109375" customWidth="1"/>
  </cols>
  <sheetData>
    <row r="1" spans="1:7" ht="30" customHeight="1">
      <c r="A1" s="16" t="s">
        <v>118</v>
      </c>
      <c r="B1" s="16"/>
      <c r="C1" s="16"/>
      <c r="D1" s="16"/>
      <c r="E1" s="16"/>
      <c r="F1" s="16"/>
      <c r="G1" s="16"/>
    </row>
    <row r="2" spans="1:7" ht="32.25" customHeight="1">
      <c r="A2" s="2" t="s">
        <v>119</v>
      </c>
      <c r="B2" s="2" t="s">
        <v>120</v>
      </c>
      <c r="C2" s="2" t="s">
        <v>121</v>
      </c>
      <c r="D2" s="2" t="s">
        <v>122</v>
      </c>
      <c r="E2" s="2" t="s">
        <v>123</v>
      </c>
      <c r="F2" s="2" t="s">
        <v>10</v>
      </c>
      <c r="G2" s="2" t="s">
        <v>124</v>
      </c>
    </row>
    <row r="3" spans="1:7" ht="54" customHeight="1">
      <c r="A3" s="31" t="s">
        <v>125</v>
      </c>
      <c r="B3" s="3" t="s">
        <v>126</v>
      </c>
      <c r="C3" s="13">
        <v>46261</v>
      </c>
      <c r="D3" s="3" t="s">
        <v>127</v>
      </c>
      <c r="E3" s="3" t="s">
        <v>128</v>
      </c>
      <c r="F3" s="3" t="s">
        <v>129</v>
      </c>
      <c r="G3" s="35" t="s">
        <v>130</v>
      </c>
    </row>
    <row r="4" spans="1:7" ht="54" customHeight="1">
      <c r="A4" s="32" t="s">
        <v>125</v>
      </c>
      <c r="B4" s="4" t="s">
        <v>131</v>
      </c>
      <c r="C4" s="14">
        <v>46268</v>
      </c>
      <c r="D4" s="4" t="s">
        <v>132</v>
      </c>
      <c r="E4" s="4" t="s">
        <v>133</v>
      </c>
      <c r="F4" s="4" t="s">
        <v>134</v>
      </c>
      <c r="G4" s="36" t="s">
        <v>135</v>
      </c>
    </row>
    <row r="5" spans="1:7" ht="54" customHeight="1">
      <c r="A5" s="31" t="s">
        <v>125</v>
      </c>
      <c r="B5" s="3" t="s">
        <v>136</v>
      </c>
      <c r="C5" s="13">
        <v>46266</v>
      </c>
      <c r="D5" s="3" t="s">
        <v>137</v>
      </c>
      <c r="E5" s="3" t="s">
        <v>138</v>
      </c>
      <c r="F5" s="3" t="s">
        <v>139</v>
      </c>
      <c r="G5" s="35" t="s">
        <v>140</v>
      </c>
    </row>
    <row r="6" spans="1:7" ht="54" customHeight="1">
      <c r="A6" s="6" t="s">
        <v>125</v>
      </c>
      <c r="B6" s="4" t="s">
        <v>141</v>
      </c>
      <c r="C6" s="34" t="s">
        <v>142</v>
      </c>
      <c r="D6" s="4" t="s">
        <v>143</v>
      </c>
      <c r="E6" s="4" t="s">
        <v>144</v>
      </c>
      <c r="F6" s="4" t="s">
        <v>145</v>
      </c>
      <c r="G6" s="36" t="s">
        <v>146</v>
      </c>
    </row>
    <row r="7" spans="1:7" ht="54" customHeight="1">
      <c r="A7" s="31" t="s">
        <v>147</v>
      </c>
      <c r="B7" s="3" t="s">
        <v>148</v>
      </c>
      <c r="C7" s="13">
        <v>46266</v>
      </c>
      <c r="D7" s="3" t="s">
        <v>149</v>
      </c>
      <c r="E7" s="3" t="s">
        <v>150</v>
      </c>
      <c r="F7" s="3" t="s">
        <v>139</v>
      </c>
      <c r="G7" s="35" t="s">
        <v>140</v>
      </c>
    </row>
    <row r="8" spans="1:7" ht="54" customHeight="1">
      <c r="A8" s="6" t="s">
        <v>151</v>
      </c>
      <c r="B8" s="4" t="s">
        <v>152</v>
      </c>
      <c r="C8" s="34" t="s">
        <v>153</v>
      </c>
      <c r="D8" s="4" t="s">
        <v>154</v>
      </c>
      <c r="E8" s="4" t="s">
        <v>155</v>
      </c>
      <c r="F8" s="4" t="s">
        <v>156</v>
      </c>
      <c r="G8" s="36" t="s">
        <v>157</v>
      </c>
    </row>
    <row r="9" spans="1:7" ht="54" customHeight="1">
      <c r="A9" s="5" t="s">
        <v>158</v>
      </c>
      <c r="B9" s="3" t="s">
        <v>159</v>
      </c>
      <c r="C9" s="33" t="s">
        <v>153</v>
      </c>
      <c r="D9" s="3" t="s">
        <v>160</v>
      </c>
      <c r="E9" s="3" t="s">
        <v>161</v>
      </c>
      <c r="F9" s="3" t="s">
        <v>162</v>
      </c>
      <c r="G9" s="35" t="s">
        <v>163</v>
      </c>
    </row>
    <row r="10" spans="1:7" ht="62.25" customHeight="1">
      <c r="A10" s="6" t="s">
        <v>164</v>
      </c>
      <c r="B10" s="4" t="s">
        <v>165</v>
      </c>
      <c r="C10" s="34">
        <v>2026</v>
      </c>
      <c r="D10" s="4" t="s">
        <v>166</v>
      </c>
      <c r="E10" s="4" t="s">
        <v>167</v>
      </c>
      <c r="F10" s="4" t="s">
        <v>168</v>
      </c>
      <c r="G10" s="36" t="s">
        <v>169</v>
      </c>
    </row>
    <row r="11" spans="1:7" ht="54" customHeight="1">
      <c r="A11" s="5" t="s">
        <v>170</v>
      </c>
      <c r="B11" s="3" t="s">
        <v>171</v>
      </c>
      <c r="C11" s="33" t="s">
        <v>172</v>
      </c>
      <c r="D11" s="3" t="s">
        <v>173</v>
      </c>
      <c r="E11" s="3" t="s">
        <v>174</v>
      </c>
      <c r="F11" s="3" t="s">
        <v>175</v>
      </c>
      <c r="G11" s="35" t="s">
        <v>176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56FE-E374-4720-973F-F0A878102B9F}">
  <dimension ref="A1:B22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30.7109375" customWidth="1"/>
    <col min="2" max="2" width="108.7109375" customWidth="1"/>
  </cols>
  <sheetData>
    <row r="1" spans="1:2" ht="30" customHeight="1">
      <c r="A1" s="16" t="s">
        <v>177</v>
      </c>
      <c r="B1" s="16"/>
    </row>
    <row r="2" spans="1:2" ht="26.25" customHeight="1">
      <c r="A2" s="37" t="s">
        <v>178</v>
      </c>
      <c r="B2" s="37" t="s">
        <v>179</v>
      </c>
    </row>
    <row r="3" spans="1:2" ht="33.75" customHeight="1">
      <c r="A3" s="40" t="s">
        <v>180</v>
      </c>
      <c r="B3" s="38" t="s">
        <v>181</v>
      </c>
    </row>
    <row r="4" spans="1:2" ht="33.75" customHeight="1">
      <c r="A4" s="42" t="s">
        <v>182</v>
      </c>
      <c r="B4" s="43" t="s">
        <v>183</v>
      </c>
    </row>
    <row r="5" spans="1:2" ht="20.25" customHeight="1">
      <c r="A5" s="41" t="s">
        <v>184</v>
      </c>
      <c r="B5" s="39">
        <v>46268</v>
      </c>
    </row>
    <row r="6" spans="1:2" ht="33.75" customHeight="1">
      <c r="A6" s="42" t="s">
        <v>185</v>
      </c>
      <c r="B6" s="43" t="s">
        <v>186</v>
      </c>
    </row>
    <row r="7" spans="1:2" ht="33.75" customHeight="1">
      <c r="A7" s="40" t="s">
        <v>187</v>
      </c>
      <c r="B7" s="38" t="s">
        <v>188</v>
      </c>
    </row>
    <row r="8" spans="1:2" ht="20.25" customHeight="1">
      <c r="A8" s="42" t="s">
        <v>189</v>
      </c>
      <c r="B8" s="43" t="s">
        <v>190</v>
      </c>
    </row>
    <row r="9" spans="1:2" ht="20.25" customHeight="1">
      <c r="A9" s="40" t="s">
        <v>191</v>
      </c>
      <c r="B9" s="38" t="s">
        <v>192</v>
      </c>
    </row>
    <row r="10" spans="1:2" ht="33.75" customHeight="1">
      <c r="A10" s="42" t="s">
        <v>193</v>
      </c>
      <c r="B10" s="43" t="s">
        <v>194</v>
      </c>
    </row>
    <row r="11" spans="1:2" ht="48" customHeight="1">
      <c r="A11" s="40" t="s">
        <v>195</v>
      </c>
      <c r="B11" s="38" t="s">
        <v>196</v>
      </c>
    </row>
    <row r="12" spans="1:2" ht="33.75" customHeight="1">
      <c r="A12" s="42" t="s">
        <v>197</v>
      </c>
      <c r="B12" s="43" t="s">
        <v>198</v>
      </c>
    </row>
    <row r="13" spans="1:2" ht="33.75" customHeight="1">
      <c r="A13" s="40" t="s">
        <v>199</v>
      </c>
      <c r="B13" s="38" t="s">
        <v>200</v>
      </c>
    </row>
    <row r="14" spans="1:2" ht="33.75" customHeight="1">
      <c r="A14" s="42" t="s">
        <v>201</v>
      </c>
      <c r="B14" s="43" t="s">
        <v>202</v>
      </c>
    </row>
    <row r="15" spans="1:2" ht="33.75" customHeight="1">
      <c r="A15" s="40" t="s">
        <v>203</v>
      </c>
      <c r="B15" s="38" t="s">
        <v>204</v>
      </c>
    </row>
    <row r="16" spans="1:2" ht="48" customHeight="1">
      <c r="A16" s="45" t="s">
        <v>205</v>
      </c>
      <c r="B16" s="44" t="s">
        <v>206</v>
      </c>
    </row>
    <row r="17" spans="1:2" ht="33.75" customHeight="1">
      <c r="A17" s="45" t="s">
        <v>207</v>
      </c>
      <c r="B17" s="44" t="s">
        <v>208</v>
      </c>
    </row>
    <row r="18" spans="1:2" ht="48" customHeight="1">
      <c r="A18" s="45" t="s">
        <v>209</v>
      </c>
      <c r="B18" s="44" t="s">
        <v>210</v>
      </c>
    </row>
    <row r="19" spans="1:2" ht="48" customHeight="1">
      <c r="A19" s="45" t="s">
        <v>211</v>
      </c>
      <c r="B19" s="44" t="s">
        <v>212</v>
      </c>
    </row>
    <row r="20" spans="1:2" ht="48" customHeight="1">
      <c r="A20" s="45" t="s">
        <v>213</v>
      </c>
      <c r="B20" s="44" t="s">
        <v>214</v>
      </c>
    </row>
    <row r="21" spans="1:2" ht="33.75" customHeight="1">
      <c r="A21" s="45" t="s">
        <v>114</v>
      </c>
      <c r="B21" s="44" t="s">
        <v>215</v>
      </c>
    </row>
    <row r="22" spans="1:2" ht="33.75" customHeight="1">
      <c r="A22" s="45" t="s">
        <v>216</v>
      </c>
      <c r="B22" s="44" t="s">
        <v>217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59749F-E0B3-4C3B-97ED-04B71433FCA5}"/>
</file>

<file path=customXml/itemProps2.xml><?xml version="1.0" encoding="utf-8"?>
<ds:datastoreItem xmlns:ds="http://schemas.openxmlformats.org/officeDocument/2006/customXml" ds:itemID="{749FF5EE-DF7E-4D04-AEB4-C81DF93D0DD2}"/>
</file>

<file path=customXml/itemProps3.xml><?xml version="1.0" encoding="utf-8"?>
<ds:datastoreItem xmlns:ds="http://schemas.openxmlformats.org/officeDocument/2006/customXml" ds:itemID="{0B40F64F-6CF4-4D7C-B9D8-802FB7BC6BB7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i:0#.f|membership|bobuhac@how2demos.com</cp:lastModifiedBy>
  <cp:revision/>
  <dcterms:created xsi:type="dcterms:W3CDTF">2026-09-03T11:56:40Z</dcterms:created>
  <dcterms:modified xsi:type="dcterms:W3CDTF">2026-09-03T12:06:21Z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</Properties>
</file>