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crosoft.sharepoint-df.com/teams/GSA-BOBUHAC/Shared Documents/WORK/Cowork/Comparison/output_v2/"/>
    </mc:Choice>
  </mc:AlternateContent>
  <xr:revisionPtr revIDLastSave="521" documentId="11_C233D10AB86E410F97E819E7E0BCBE8359B1E8BC" xr6:coauthVersionLast="47" xr6:coauthVersionMax="47" xr10:uidLastSave="{4A6924D4-F13F-4FED-9A1A-E23103CF77BE}"/>
  <bookViews>
    <workbookView xWindow="-108" yWindow="-108" windowWidth="23256" windowHeight="13896" xr2:uid="{00000000-000D-0000-FFFF-FFFF00000000}"/>
  </bookViews>
  <sheets>
    <sheet name="Summary" sheetId="1" r:id="rId1"/>
    <sheet name="Risk Register" sheetId="2" r:id="rId2"/>
    <sheet name="Benchmarks" sheetId="3" r:id="rId3"/>
    <sheet name="Read Me &amp; Scan Log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D42" i="1"/>
  <c r="C42" i="1"/>
  <c r="B42" i="1"/>
  <c r="A42" i="1"/>
  <c r="E41" i="1"/>
  <c r="D41" i="1"/>
  <c r="C41" i="1"/>
  <c r="B41" i="1"/>
  <c r="A41" i="1"/>
  <c r="E40" i="1"/>
  <c r="D40" i="1"/>
  <c r="C40" i="1"/>
  <c r="B40" i="1"/>
  <c r="A40" i="1"/>
  <c r="E39" i="1"/>
  <c r="D39" i="1"/>
  <c r="C39" i="1"/>
  <c r="B39" i="1"/>
  <c r="A39" i="1"/>
  <c r="E38" i="1"/>
  <c r="D38" i="1"/>
  <c r="C38" i="1"/>
  <c r="B38" i="1"/>
  <c r="A38" i="1"/>
  <c r="E37" i="1"/>
  <c r="D37" i="1"/>
  <c r="C37" i="1"/>
  <c r="B37" i="1"/>
  <c r="A37" i="1"/>
  <c r="C27" i="1"/>
  <c r="C26" i="1"/>
  <c r="C25" i="1"/>
  <c r="C24" i="1"/>
  <c r="C23" i="1"/>
  <c r="C22" i="1"/>
  <c r="C21" i="1"/>
  <c r="C20" i="1"/>
  <c r="C19" i="1"/>
  <c r="B27" i="1"/>
  <c r="B26" i="1"/>
  <c r="B25" i="1"/>
  <c r="B24" i="1"/>
  <c r="B23" i="1"/>
  <c r="B22" i="1"/>
  <c r="B21" i="1"/>
  <c r="B20" i="1"/>
  <c r="B19" i="1"/>
  <c r="C16" i="1"/>
  <c r="C15" i="1"/>
  <c r="C14" i="1"/>
  <c r="C13" i="1"/>
  <c r="C12" i="1"/>
  <c r="C11" i="1"/>
  <c r="B16" i="1"/>
  <c r="B15" i="1"/>
  <c r="B14" i="1"/>
  <c r="B13" i="1"/>
  <c r="B12" i="1"/>
  <c r="B11" i="1"/>
  <c r="C8" i="1"/>
  <c r="C7" i="1"/>
  <c r="C6" i="1"/>
  <c r="C5" i="1"/>
  <c r="B8" i="1"/>
  <c r="B7" i="1"/>
  <c r="B6" i="1"/>
  <c r="B5" i="1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<sst xmlns="http://schemas.openxmlformats.org/spreadsheetml/2006/main" count="395" uniqueCount="274">
  <si>
    <t>Supply-Chain Risk Tracker — Summary</t>
  </si>
  <si>
    <t>Scan window 5 Jun – 3 Sep 2026 (90 days)  ·  Prepared 3 Sep 2026  ·  Primary source: M365 Work IQ (email, Teams, meetings, files)  ·  Secondary: public web benchmarks</t>
  </si>
  <si>
    <t>Risks by severity</t>
  </si>
  <si>
    <t>Count</t>
  </si>
  <si>
    <t>Share of total</t>
  </si>
  <si>
    <t>High</t>
  </si>
  <si>
    <t>Medium</t>
  </si>
  <si>
    <t>Low</t>
  </si>
  <si>
    <t>Total</t>
  </si>
  <si>
    <t>Risks by source type</t>
  </si>
  <si>
    <t>M365 file (SharePoint)</t>
  </si>
  <si>
    <t>Email (Outlook)</t>
  </si>
  <si>
    <t>Teams chat / channel</t>
  </si>
  <si>
    <t>Meeting notes / transcript</t>
  </si>
  <si>
    <t>Web (public benchmark)</t>
  </si>
  <si>
    <t>Risks by category</t>
  </si>
  <si>
    <t>Avg. score</t>
  </si>
  <si>
    <t>Supplier concentration</t>
  </si>
  <si>
    <t>Logistics &amp; freight</t>
  </si>
  <si>
    <t>Material shortage</t>
  </si>
  <si>
    <t>Energy &amp; commodity cost</t>
  </si>
  <si>
    <t>Operational continuity</t>
  </si>
  <si>
    <t>Supplier compliance / ESG</t>
  </si>
  <si>
    <t>Geopolitical</t>
  </si>
  <si>
    <t>Macro indicator</t>
  </si>
  <si>
    <t>Scoring thresholds (edit to re-rate)</t>
  </si>
  <si>
    <t>Score ≥</t>
  </si>
  <si>
    <t>Note</t>
  </si>
  <si>
    <t>Score = Impact × Likelihood (each rated 1–5, maximum 25)</t>
  </si>
  <si>
    <t>Scores below the Medium threshold rate Low</t>
  </si>
  <si>
    <t>Internal scan result — email, Teams and meetings (5 Jun – 3 Sep 2026)</t>
  </si>
  <si>
    <t>No supplier, logistics, delay or shortage discussions were found in Outlook email, Teams chats/channels, calendar meetings or meeting transcripts for the window (see Read Me &amp; Scan Log). Register rows R-01 to R-09 are drawn from the CRH 2025 Annual Report and the Holcim 2025 Sustainability Statement stored in the Holcim demo library (SharePoint); R-10 to R-16 come from public benchmarks retrieved 3 Sep 2026. Add internal items as they arise — the counts on this sheet update automatically.</t>
  </si>
  <si>
    <t>Key external indicators</t>
  </si>
  <si>
    <t>Latest</t>
  </si>
  <si>
    <t>Unit</t>
  </si>
  <si>
    <t>As of</t>
  </si>
  <si>
    <t>Change / trend</t>
  </si>
  <si>
    <t>Supply-Chain Risk Tracker — Risk Register  |  Scan window 5 Jun – 3 Sep 2026  |  Score = Impact × Likelihood; severity thresholds on Summary</t>
  </si>
  <si>
    <t>Risk ID</t>
  </si>
  <si>
    <t>Risk</t>
  </si>
  <si>
    <t>Category</t>
  </si>
  <si>
    <t>Supplier / Entity</t>
  </si>
  <si>
    <t>Impact (1–5)</t>
  </si>
  <si>
    <t>Likelihood (1–5)</t>
  </si>
  <si>
    <t>Score</t>
  </si>
  <si>
    <t>Severity</t>
  </si>
  <si>
    <t>Owner</t>
  </si>
  <si>
    <t>Mitigation</t>
  </si>
  <si>
    <t>Status</t>
  </si>
  <si>
    <t>Source Type</t>
  </si>
  <si>
    <t>Source (citation)</t>
  </si>
  <si>
    <t>Source Link</t>
  </si>
  <si>
    <t>Evidence Date / Period</t>
  </si>
  <si>
    <t>R-01</t>
  </si>
  <si>
    <t>Key raw materials, equipment and transport inputs are limited to a small number of suppliers with long lead times.</t>
  </si>
  <si>
    <t>CRH — third-party raw-material, equipment &amp; transport suppliers</t>
  </si>
  <si>
    <t>Unassigned — suggest Procurement</t>
  </si>
  <si>
    <t>Map single/limited-source inputs; qualify alternates; set buffer-stock targets for long-lead items; track lead-time trend per supplier.</t>
  </si>
  <si>
    <t>Open</t>
  </si>
  <si>
    <t>2025-Annual-Report.pdf (CRH Annual Report 2025), p.32 ‘Supply Chain Failure’: inputs are ‘limited to a small number of suppliers… which often have long lead times’.</t>
  </si>
  <si>
    <t>https://how2demos.sharepoint.com/sites/CoworkPlans/Demo/Holcim/Annual%20Report/2025/Q1/2025-Annual-Report.pdf</t>
  </si>
  <si>
    <t>CRH Annual Report 2025 (FY2025)</t>
  </si>
  <si>
    <t>R-02</t>
  </si>
  <si>
    <t>Market haulage/transport capacity may fall below required levels, delaying inbound materials and outbound deliveries.</t>
  </si>
  <si>
    <t>CRH — haulage &amp; transport providers</t>
  </si>
  <si>
    <t>Unassigned — suggest Logistics</t>
  </si>
  <si>
    <t>Multi-year haulage agreements with volume commitments; diversify carriers; flex internal fleet; monitor regional haulage capacity.</t>
  </si>
  <si>
    <t>2025-Annual-Report.pdf, p.32 ‘Supply Chain Failure’: ‘capacity in the market may fall below required levels (e.g. for haulage capacity)’.</t>
  </si>
  <si>
    <t>R-03</t>
  </si>
  <si>
    <t>Contracted demand for steel, cement, bitumen and SCMs can outstrip supply, restricting alternative suppliers or extra volumes.</t>
  </si>
  <si>
    <t>CRH — steel, cement, bitumen &amp; SCM suppliers</t>
  </si>
  <si>
    <t>Long-term supply agreements for steel, cement and bitumen; expand SCM substitution (slag, fly ash); position regional inventory ahead of peak season.</t>
  </si>
  <si>
    <t>2025-Annual-Report.pdf, p.32: ‘in… markets for steel, cement, bitumen and SCMs, contracted market demand can far outstrip supply’; p.26 ‘Supply Chain’ names cementitious materials, bitumen, steel and energy as significant purchases.</t>
  </si>
  <si>
    <t>R-04</t>
  </si>
  <si>
    <t>Volatility in fuel, oil, electricity, coal and carbon-credit prices; single-source gas/electricity supply in certain jurisdictions.</t>
  </si>
  <si>
    <t>CRH — energy, fuel &amp; carbon markets; gas/electricity utilities</t>
  </si>
  <si>
    <t>Unassigned — suggest Energy / Procurement</t>
  </si>
  <si>
    <t>Negotiated supply and forward contracts (CRH’s stated practice); energy hedging programme; alternative fuels; fuel-surcharge clauses in customer contracts.</t>
  </si>
  <si>
    <t>2025-Annual-Report.pdf, p.61 ‘Commodity Price Risk’ (fuel, oil, electricity, coal, carbon credits; managed via negotiated supply and forward contracts); p.26: not dependent on one source ‘other than in certain jurisdictions with regard to the supply of gas and electricity’. Corroborated by World Bank CMO Apr 2026 (energy prices +24% in 2026).</t>
  </si>
  <si>
    <t>R-05</t>
  </si>
  <si>
    <t>Critical production equipment and IT are single points of failure that are slow to replace because of long supply-chain lead times.</t>
  </si>
  <si>
    <t>CRH — equipment OEMs &amp; IT providers</t>
  </si>
  <si>
    <t>Unassigned — suggest Operations / Maintenance</t>
  </si>
  <si>
    <t>Critical-spares inventory; pre-negotiated OEM repair slots; preventive maintenance; redundancy for single-point equipment and IT.</t>
  </si>
  <si>
    <t>2025-Annual-Report.pdf, p.31 ‘Major Business Interruption’: equipment can ‘present single points of failure and can be difficult to quickly and/or easily replace due to long supply chain lead times’.</t>
  </si>
  <si>
    <t>R-06</t>
  </si>
  <si>
    <t>Responsible-sourcing and ESG requirements limit the pool of acceptable suppliers.</t>
  </si>
  <si>
    <t>CRH — supplier base (responsible sourcing)</t>
  </si>
  <si>
    <t>Unassigned — suggest Sustainable Procurement</t>
  </si>
  <si>
    <t>Supplier development to lift ESG compliance; pre-qualify a pipeline of responsible-sourcing-approved alternates.</t>
  </si>
  <si>
    <t>2025-Annual-Report.pdf, p.32: ‘Our focus on responsible sourcing practices and other… ESG considerations may also limit the pool of acceptable suppliers’.</t>
  </si>
  <si>
    <t>R-07</t>
  </si>
  <si>
    <t>Suppliers may suffer temporary, prolonged or permanent operational disruption (e.g. major system outages, cyber incidents).</t>
  </si>
  <si>
    <t>CRH — third-party suppliers &amp; service providers</t>
  </si>
  <si>
    <t>Unassigned — suggest Supply Chain Risk</t>
  </si>
  <si>
    <t>Require supplier business-continuity and cyber assurance; monitor supplier health; dual-source critical inputs.</t>
  </si>
  <si>
    <t>2025-Annual-Report.pdf, p.32: suppliers ‘may experience temporary, prolonged or even permanent operational disruption (e.g. significant system outages)’; p.32 ‘Cybersecurity’ notes reliance on third-party systems.</t>
  </si>
  <si>
    <t>R-08</t>
  </si>
  <si>
    <t>Rising share of suppliers non-compliant with the Supplier Code of Conduct (24% in 2025 vs 22% in 2024) — corrective actions or terminations may open supply gaps.</t>
  </si>
  <si>
    <t>Holcim — supplier base (Supplier Code of Conduct)</t>
  </si>
  <si>
    <t>Enforce corrective action plans (92% coverage in 2025); escalate repeat non-compliance; line up replacement sourcing before any termination.</t>
  </si>
  <si>
    <t>27022026-holcim-sustainability-statement-2025.pdf (Holcim 2025 Sustainability Statement), p.131 G1-2 ‘Supply chain due diligence’ table: suppliers non-compliant with Supplier Code of Conduct 24% (2025), 22% (2024), 1% (2023); 92% with corrective action plans; 3% cancelled.</t>
  </si>
  <si>
    <t>https://how2demos.sharepoint.com/sites/CoworkPlans/Demo/Holcim/Annual%20Report/2026/27022026-holcim-sustainability-statement-2025.pdf</t>
  </si>
  <si>
    <t>Holcim 2025 Sustainability Statement (27 Feb 2026)</t>
  </si>
  <si>
    <t>R-09</t>
  </si>
  <si>
    <t>Two-thirds of spend (66%) sits with suppliers flagged as potential high ESG impact across raw-material, logistics and energy categories.</t>
  </si>
  <si>
    <t>Holcim — high-ESG-impact supplier categories</t>
  </si>
  <si>
    <t>Site assessments for key high-impact suppliers; extend traceability and multi-tier mapping; category risk reviews (raw materials, logistics, energy &amp; fuels).</t>
  </si>
  <si>
    <t>27022026-holcim-sustainability-statement-2025.pdf, p.131: 36% of suppliers identified as potential high ESG impact; 66% of spend with such suppliers (2025). p.57: priority risk categories are maintenance &amp; production, contracted services, raw materials (mining, chemicals, packaging), logistics services, energy &amp; fuels.</t>
  </si>
  <si>
    <t>R-10</t>
  </si>
  <si>
    <t>Elevated ocean container spot rates and port congestion (Shanghai vessel wait 96 h) raise landed cost and rollover/transit-delay risk.</t>
  </si>
  <si>
    <t>Ocean carriers — East–West trades (Shanghai to NY / LA / Rotterdam / Genoa)</t>
  </si>
  <si>
    <t>Book early with added lead time (Drewry advice); index-linked freight contracts; monitor blank sailings and port congestion weekly.</t>
  </si>
  <si>
    <t>Monitoring</t>
  </si>
  <si>
    <t>Drewry World Container Index weekly update, 27 Aug 2026: WCI −1% to $4,473/40ft; Shanghai–New York $9,333; Shanghai–Rotterdam $4,287; Shanghai port waiting time 96 h (from 35 h); ‘shippers should book early and allow additional lead time’.</t>
  </si>
  <si>
    <t>https://www.drewry.co.uk/supply-chain-advisors/world-container-index-weekly-update</t>
  </si>
  <si>
    <t>27 Aug 2026</t>
  </si>
  <si>
    <t>R-11</t>
  </si>
  <si>
    <t>Middle East conflict keeps the Strait of Hormuz uncertain and Suez transits tentative; Brent ~$95/bbl vs ~$72 before the conflict.</t>
  </si>
  <si>
    <t>Energy &amp; shipping markets — Hormuz / Suez / Red Sea routing</t>
  </si>
  <si>
    <t>Fuel-surcharge and route-contingency clauses; scenario plan for Hormuz/Suez closure; hedge fuel exposure; diversify energy sourcing.</t>
  </si>
  <si>
    <t>Drewry WCI 27 Aug 2026: ‘Uncertainty around the Strait of Hormuz persists, while some carriers are cautiously resuming Suez Canal transits’. Transport Topics/AP (Sep 2026): Brent $94.90, ‘around $72 a barrel before the start of the war in late February’. Forbes Advisor: Brent opened $95.22 on 3 Sep 2026.</t>
  </si>
  <si>
    <t>https://www.ttnews.com/articles/oil-prices-military-strikes</t>
  </si>
  <si>
    <t>27 Aug – 3 Sep 2026</t>
  </si>
  <si>
    <t>R-12</t>
  </si>
  <si>
    <t>Panama Canal daily transits cut from 36 to 34 from 3 Sep 2026 (drought) and low Rhine water levels disrupt cargo flows.</t>
  </si>
  <si>
    <t>Panama Canal Authority; Rhine inland-waterway operators</t>
  </si>
  <si>
    <t>Alternative routing (rail/intermodal, alternative ports); early slot booking; inventory positioning for Rhine-dependent flows.</t>
  </si>
  <si>
    <t>Rio Times (Sep 2026): Panama Canal transits fall from 36 to 34 a day from 3 Sep 2026 as drought returns; World Cargo News (Aug 2026); Panama Canal Authority Advisory to Shipping. Drewry 27 Aug 2026: ‘low Rhine water levels are disrupting cargo flows’.</t>
  </si>
  <si>
    <t>https://www.riotimesonline.com/panama-canal-transit-cuts-september-2026/</t>
  </si>
  <si>
    <t>20 Aug – 3 Sep 2026</t>
  </si>
  <si>
    <t>R-13</t>
  </si>
  <si>
    <t>Dry-bulk freight costs spiking — Baltic Dry Index 3,331 on 2 Sep 2026, highest since Dec 2023 — raising bulk raw-material landed cost.</t>
  </si>
  <si>
    <t>Dry-bulk carriers (Capesize / Panamax)</t>
  </si>
  <si>
    <t>Contracts of affreightment for bulk raw materials; freight-forward (FFA) hedging where feasible; favour regional/short-haul sourcing.</t>
  </si>
  <si>
    <t>Trading Economics — Baltic Exchange Dry Index: ‘surged by 5.5% to 3,331 points on Wednesday [2 Sep 2026], reaching its highest since December 2023’.</t>
  </si>
  <si>
    <t>https://tradingeconomics.com/commodity/baltic</t>
  </si>
  <si>
    <t>2 Sep 2026</t>
  </si>
  <si>
    <t>R-14</t>
  </si>
  <si>
    <t>Steel price inflation — HRC steel up 53% year on year and still rising month on month.</t>
  </si>
  <si>
    <t>Steel mills / HRC market</t>
  </si>
  <si>
    <t>Indexed steel pricing; forward purchases for known demand; review alternative specifications; note CRH warning that steel demand can outstrip supply.</t>
  </si>
  <si>
    <t>Trading Economics — HRC Steel (Sep 2026): ‘risen 2.78%’ over the past month and ‘up 53.14% compared to the same time last year’. Cross-ref 2025-Annual-Report.pdf p.32 (steel demand can outstrip supply).</t>
  </si>
  <si>
    <t>https://tradingeconomics.com/commodity/hrc-steel</t>
  </si>
  <si>
    <t>Sep 2026 (page updated 3 Sep 2026)</t>
  </si>
  <si>
    <t>R-15</t>
  </si>
  <si>
    <t>Copper/base-metal inflation — copper $6.56/lb, up 46% year on year — lifting cost of electrical equipment and MRO.</t>
  </si>
  <si>
    <t>Copper &amp; base-metal suppliers (COMEX benchmark)</t>
  </si>
  <si>
    <t>Index MRO/electrical contracts; forward-buy copper-intensive components; evaluate aluminium substitution where feasible.</t>
  </si>
  <si>
    <t>Trading Economics — Copper: ‘rose to 6.56 USD/Lbs on September 3, 2026… 45.74% higher than a year ago’. Investing.com: UBS introduced an end-September 2026 target of $11,000 per metric ton.</t>
  </si>
  <si>
    <t>https://tradingeconomics.com/commodity/copper</t>
  </si>
  <si>
    <t>3 Sep 2026</t>
  </si>
  <si>
    <t>R-16</t>
  </si>
  <si>
    <t>Global supply-chain pressure remains elevated (GSCPI 0.80 for Jul 2026 vs 0.02 a year earlier), signalling longer delivery times.</t>
  </si>
  <si>
    <t>Global (7 economies tracked by NY Fed)</t>
  </si>
  <si>
    <t>Extend planning horizons and review safety stock while GSCPI stays elevated; re-check after the 4 Sep 2026 release.</t>
  </si>
  <si>
    <t>NY Fed Global Supply Chain Pressure Index (values via YCharts / WealthBranch): 0.80 for Jul 2026 (released 6 Aug 2026), down from 1.19 the month before and up from 0.02 a year earlier; next release 4 Sep 2026.</t>
  </si>
  <si>
    <t>https://www.newyorkfed.org/research/policy/gscpi</t>
  </si>
  <si>
    <t>6 Aug 2026 (Jul 2026 data)</t>
  </si>
  <si>
    <t>Supply-Chain Risk Tracker — External Benchmarks  |  Retrieved 3 Sep 2026 via web search  |  Point-in-time values — refresh before relying on them</t>
  </si>
  <si>
    <t>Indicator</t>
  </si>
  <si>
    <t>Latest value</t>
  </si>
  <si>
    <t>Supply-chain signal</t>
  </si>
  <si>
    <t>Source</t>
  </si>
  <si>
    <t>URL</t>
  </si>
  <si>
    <t>Drewry World Container Index (composite)</t>
  </si>
  <si>
    <t>USD per 40ft container</t>
  </si>
  <si>
    <t>−1% week on week; Transpacific and Asia–Europe rates lower</t>
  </si>
  <si>
    <t>Ocean spot rates elevated but stabilising; carriers managing capacity with blank sailings</t>
  </si>
  <si>
    <t>Drewry — World Container Index weekly update (27 Aug 2026)</t>
  </si>
  <si>
    <t>WCI Shanghai → New York</t>
  </si>
  <si>
    <t>−2% week on week</t>
  </si>
  <si>
    <t>US East Coast landed cost</t>
  </si>
  <si>
    <t>WCI Shanghai → Los Angeles</t>
  </si>
  <si>
    <t>Stable week on week</t>
  </si>
  <si>
    <t>US West Coast landed cost</t>
  </si>
  <si>
    <t>WCI Shanghai → Rotterdam</t>
  </si>
  <si>
    <t>−3% week on week</t>
  </si>
  <si>
    <t>North Europe landed cost</t>
  </si>
  <si>
    <t>WCI Shanghai → Genoa</t>
  </si>
  <si>
    <t>Mediterranean landed cost</t>
  </si>
  <si>
    <t>Shanghai port — average vessel waiting time</t>
  </si>
  <si>
    <t>hours</t>
  </si>
  <si>
    <t>Week to 27 Aug 2026</t>
  </si>
  <si>
    <t>Up from 35 h the week before</t>
  </si>
  <si>
    <t>Port congestion → transit delays and rollovers</t>
  </si>
  <si>
    <t>Baltic Dry Index</t>
  </si>
  <si>
    <t>index points</t>
  </si>
  <si>
    <t>+5.5% day on day; highest since Dec 2023</t>
  </si>
  <si>
    <t>Dry-bulk raw-material freight cost rising</t>
  </si>
  <si>
    <t>Trading Economics — Baltic Exchange Dry Index</t>
  </si>
  <si>
    <t>NY Fed Global Supply Chain Pressure Index (GSCPI)</t>
  </si>
  <si>
    <t>standard deviations from long-run average</t>
  </si>
  <si>
    <t>Jul 2026 (released 6 Aug 2026)</t>
  </si>
  <si>
    <t>Down from 1.19 in Jun 2026; 0.02 a year earlier; next release 4 Sep 2026</t>
  </si>
  <si>
    <t>Pressure still elevated vs 2025 → longer delivery times</t>
  </si>
  <si>
    <t>NY Fed GSCPI; values via YCharts / WealthBranch</t>
  </si>
  <si>
    <t>Brent crude (open)</t>
  </si>
  <si>
    <t>USD per barrel</t>
  </si>
  <si>
    <t>~$72 before the late-Feb 2026 conflict; traded near $97 intraday on 3 Sep</t>
  </si>
  <si>
    <t>Fuel, bitumen and energy input costs</t>
  </si>
  <si>
    <t>Forbes Advisor (3 Sep 2026); Transport Topics/AP; Newsday/AP</t>
  </si>
  <si>
    <t>https://www.forbes.com/advisor/investing/oil-prices-today/</t>
  </si>
  <si>
    <t>WTI crude (open)</t>
  </si>
  <si>
    <t>Tracking Brent higher</t>
  </si>
  <si>
    <t>Diesel / fuel cost (North America)</t>
  </si>
  <si>
    <t>Forbes Advisor (3 Sep 2026)</t>
  </si>
  <si>
    <t>Copper (COMEX)</t>
  </si>
  <si>
    <t>USD per lb</t>
  </si>
  <si>
    <t>−0.85% month on month; +45.74% year on year</t>
  </si>
  <si>
    <t>Electrical equipment and MRO cost</t>
  </si>
  <si>
    <t>Trading Economics — Copper</t>
  </si>
  <si>
    <t>HRC steel — 12-month price change</t>
  </si>
  <si>
    <t>% change, year on year</t>
  </si>
  <si>
    <t>+2.78% month on month</t>
  </si>
  <si>
    <t>Steel input-cost inflation</t>
  </si>
  <si>
    <t>Trading Economics — HRC Steel</t>
  </si>
  <si>
    <t>Panama Canal — daily transits</t>
  </si>
  <si>
    <t>transits per day</t>
  </si>
  <si>
    <t>From 3 Sep 2026</t>
  </si>
  <si>
    <t>Cut from 36; record slot auctions</t>
  </si>
  <si>
    <t>Transit delays / higher slot cost for Pacific–Atlantic flows</t>
  </si>
  <si>
    <t>Rio Times; World Cargo News (Aug 2026); Panama Canal Authority advisory</t>
  </si>
  <si>
    <t>World Bank CMO — 2026 energy price projection</t>
  </si>
  <si>
    <t>% change vs 2025</t>
  </si>
  <si>
    <t>Apr 2026</t>
  </si>
  <si>
    <t>Highest level since 2022</t>
  </si>
  <si>
    <t>Energy-cost inflation across the value chain</t>
  </si>
  <si>
    <t>World Bank Commodity Markets Outlook, April 2026</t>
  </si>
  <si>
    <t>https://www.worldbank.org/en/research/commodity-markets</t>
  </si>
  <si>
    <t>World Bank CMO — 2026 average commodity price projection</t>
  </si>
  <si>
    <t>Assumes acute disruption ends shortly and shipping normalises by Oct 2026</t>
  </si>
  <si>
    <t>Broad input-cost inflation</t>
  </si>
  <si>
    <t>https://documents.worldbank.org/en/publication/documents-reports/documentdetail/099842304282633100</t>
  </si>
  <si>
    <t>Supply-Chain Risk Tracker — Read Me &amp; Scan Log</t>
  </si>
  <si>
    <t>How this workbook was built, how to read it, and exactly what was scanned (prepared 3 Sep 2026 for Bojan Buhac)</t>
  </si>
  <si>
    <t>About this workbook</t>
  </si>
  <si>
    <t>Purpose</t>
  </si>
  <si>
    <t>Track supply-chain risks (supplier, logistics, delay and shortage exposures) in a scored register with a summary of counts by severity, source and category. Built 3 Sep 2026 from M365 Work IQ (email, Teams, meetings, files) as the primary source and public web benchmarks as the secondary source.</t>
  </si>
  <si>
    <t>Sheet map</t>
  </si>
  <si>
    <t>Summary — counts by severity, source type and category; editable scoring thresholds; internal-scan result; key external indicators (linked to Benchmarks).  Risk Register — one row per risk: description, category, supplier/entity, impact, likelihood, score, severity, owner, mitigation, status, source type, citation, link and evidence date.  Benchmarks — external freight, commodity and supply-chain-pressure indicators with values, dates, sources and URLs.  Read Me &amp; Scan Log — this sheet.</t>
  </si>
  <si>
    <t>Scoring</t>
  </si>
  <si>
    <t>Score = Impact (1–5) × Likelihood (1–5). Severity is High when the score is ≥ 15, Medium when ≥ 8, otherwise Low. The thresholds live in Summary!B30:B31 (yellow cells) and can be changed — the register and every count recalculate. Impact and likelihood are initial analyst ratings based on the cited evidence; validate them with the assigned owner.</t>
  </si>
  <si>
    <t>Colour legend</t>
  </si>
  <si>
    <t>Severity column: red = High, amber = Medium, green = Low (conditional formatting). Dark slate bands are table headers; yellow cells with blue text are editable inputs; grey rows are totals; blue text in link columns is a URL.</t>
  </si>
  <si>
    <t>Owners</t>
  </si>
  <si>
    <t>No risk owners were named in any scanned source, so the Owner column holds a suggested function and is marked Unassigned. Replace with a named owner as each risk is accepted.</t>
  </si>
  <si>
    <t>Caveats</t>
  </si>
  <si>
    <t>External values are point-in-time as retrieved on 3 Sep 2026 and should be refreshed before use. Rows R-01 to R-09 come from public annual-report documents stored in the Holcim demo library (SharePoint site CoworkPlans › Demo › Holcim › Annual Report), not from internal correspondence. Third-party aggregators (YCharts, WealthBranch, Trading Economics) were used where the primary publisher page did not expose the figure.</t>
  </si>
  <si>
    <t>Scope searched</t>
  </si>
  <si>
    <t>Window</t>
  </si>
  <si>
    <t>Result</t>
  </si>
  <si>
    <t>Notes</t>
  </si>
  <si>
    <t>Keyword searches: supplier, vendor, procurement, purchase order, sourcing, shortage, backorder, lead time, delay, logistics, freight, shipping, shipment, customs, port, tariff, raw material, steel, cement, supply chain</t>
  </si>
  <si>
    <t>5 Jun – 3 Sep 2026</t>
  </si>
  <si>
    <t>0 relevant messages</t>
  </si>
  <si>
    <t>Mailbox traffic in the window was dominated by automated system notifications (role-activation alerts, workflow notices); no supplier or logistics correspondence was found.</t>
  </si>
  <si>
    <t>Teams chats &amp; channels</t>
  </si>
  <si>
    <t>Same keywords across all chats; all 9 chats reviewed, including H2Demos Customer Success, Wellbeing ChitChat, ZavaCore v2 — Finalize Value Proposition and An event in Viva Engage Copilot Community</t>
  </si>
  <si>
    <t>Only bot and system-event messages in the window. One message from May 2025 (outside the window) mentions ‘Industry: Logistics and Shipping’ in a contact card — not a risk discussion.</t>
  </si>
  <si>
    <t>Calendar &amp; meeting transcripts</t>
  </si>
  <si>
    <t>All calendar events and Teams meeting transcripts</t>
  </si>
  <si>
    <t>0 meetings, 0 transcripts</t>
  </si>
  <si>
    <t>No meeting notes or recorded decisions exist for the window, so no meeting-sourced risks or decisions could be logged.</t>
  </si>
  <si>
    <t>Files (SharePoint / OneDrive)</t>
  </si>
  <si>
    <t>Semantic searches: supply chain risk; supplier delays and shortages; logistics, freight, shipping, procurement; risk factors, energy and raw-material costs; meeting notes and decisions</t>
  </si>
  <si>
    <t>All dates</t>
  </si>
  <si>
    <t>3 relevant documents; 2 used</t>
  </si>
  <si>
    <t>Used: 2025-Annual-Report.pdf (CRH Annual Report 2025 — pp. 26, 28, 31, 32, 61) and 27022026-holcim-sustainability-statement-2025.pdf (Holcim 2025 Sustainability Statement — pp. 57, 126, 131), both in SharePoint site CoworkPlans › Demo › Holcim › Annual Report. Not used: 28022025-finance-holcim-fy-2024-report-en.pdf (superseded by the 2025 statement).</t>
  </si>
  <si>
    <t>Web (public benchmarks)</t>
  </si>
  <si>
    <t>Container freight (Drewry WCI), dry bulk (Baltic Dry Index), NY Fed GSCPI, crude oil (Brent/WTI), copper, HRC steel, World Bank Commodity Markets Outlook, Panama Canal and Rhine disruptions, Strait of Hormuz / Suez routing</t>
  </si>
  <si>
    <t>Retrieved 3 Sep 2026</t>
  </si>
  <si>
    <t>15 indicators captured</t>
  </si>
  <si>
    <t>See the Benchmarks sheet for values, dates, sources and URLs; each web-sourced register row cites its indicator.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</si>
</sst>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263C52"/>
      <name val="Calibri"/>
    </font>
    <font>
      <b/>
      <sz val="11"/>
      <color rgb="FFFFFFFF"/>
      <name val="Calibri"/>
    </font>
    <font>
      <sz val="11"/>
      <color rgb="FF2563EB"/>
      <name val="Calibri"/>
    </font>
    <font>
      <b/>
      <sz val="16"/>
      <color rgb="FF263C52"/>
      <name val="Calibri"/>
    </font>
    <font>
      <i/>
      <sz val="11"/>
      <color rgb="FF4B5563"/>
      <name val="Calibri"/>
    </font>
    <font>
      <i/>
      <sz val="10"/>
      <color rgb="FF4B5563"/>
      <name val="Calibri"/>
    </font>
    <font>
      <b/>
      <sz val="11"/>
      <color rgb="FF0000FF"/>
      <name val="Calibri"/>
    </font>
    <font>
      <b/>
      <sz val="11"/>
      <color rgb="FF9B1C1C"/>
      <name val="Calibri"/>
    </font>
    <font>
      <b/>
      <sz val="11"/>
      <color rgb="FF166534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63C52"/>
        <bgColor indexed="64"/>
      </patternFill>
    </fill>
    <fill>
      <patternFill patternType="solid">
        <fgColor rgb="FFEDF2F7"/>
        <bgColor indexed="64"/>
      </patternFill>
    </fill>
    <fill>
      <patternFill patternType="solid">
        <fgColor rgb="FFDCE4EE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263C52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0" fillId="0" borderId="0" xfId="0" applyNumberFormat="1"/>
    <xf numFmtId="0" fontId="5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0" fillId="0" borderId="0" xfId="0" applyNumberFormat="1"/>
    <xf numFmtId="0" fontId="2" fillId="0" borderId="0" xfId="0" applyFont="1" applyAlignment="1">
      <alignment vertical="top" wrapText="1"/>
    </xf>
    <xf numFmtId="0" fontId="1" fillId="0" borderId="0" xfId="0" quotePrefix="1" applyFont="1" applyAlignment="1">
      <alignment vertical="top" wrapText="1"/>
    </xf>
    <xf numFmtId="3" fontId="1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9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4" fillId="2" borderId="0" xfId="0" applyFont="1" applyFill="1" applyAlignment="1">
      <alignment horizontal="left" vertical="center"/>
    </xf>
    <xf numFmtId="0" fontId="1" fillId="3" borderId="0" xfId="0" applyFont="1" applyFill="1"/>
    <xf numFmtId="0" fontId="2" fillId="4" borderId="1" xfId="0" applyFont="1" applyFill="1" applyBorder="1"/>
    <xf numFmtId="3" fontId="1" fillId="0" borderId="0" xfId="0" applyNumberFormat="1" applyFont="1" applyAlignment="1">
      <alignment horizontal="center"/>
    </xf>
    <xf numFmtId="3" fontId="1" fillId="3" borderId="0" xfId="0" applyNumberFormat="1" applyFont="1" applyFill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3" borderId="0" xfId="0" applyNumberFormat="1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3" borderId="0" xfId="0" applyNumberFormat="1" applyFont="1" applyFill="1" applyAlignment="1">
      <alignment horizontal="center"/>
    </xf>
    <xf numFmtId="166" fontId="2" fillId="4" borderId="1" xfId="0" applyNumberFormat="1" applyFont="1" applyFill="1" applyBorder="1" applyAlignment="1">
      <alignment horizontal="center"/>
    </xf>
    <xf numFmtId="1" fontId="9" fillId="5" borderId="0" xfId="0" applyNumberFormat="1" applyFont="1" applyFill="1" applyAlignment="1">
      <alignment horizontal="center"/>
    </xf>
    <xf numFmtId="0" fontId="7" fillId="0" borderId="0" xfId="0" applyFont="1"/>
    <xf numFmtId="0" fontId="2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49" fontId="1" fillId="3" borderId="0" xfId="0" applyNumberFormat="1" applyFont="1" applyFill="1" applyAlignment="1">
      <alignment vertical="top" wrapText="1"/>
    </xf>
    <xf numFmtId="3" fontId="1" fillId="3" borderId="0" xfId="0" applyNumberFormat="1" applyFont="1" applyFill="1" applyAlignment="1">
      <alignment horizontal="right" vertical="top"/>
    </xf>
    <xf numFmtId="164" fontId="1" fillId="3" borderId="0" xfId="0" applyNumberFormat="1" applyFont="1" applyFill="1" applyAlignment="1">
      <alignment horizontal="right"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1" fillId="6" borderId="0" xfId="0" applyFont="1" applyFill="1" applyAlignment="1">
      <alignment vertical="top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4" fillId="2" borderId="0" xfId="0" applyFont="1" applyFill="1" applyAlignment="1">
      <alignment vertical="center" wrapText="1"/>
    </xf>
  </cellXfs>
  <cellStyles count="1">
    <cellStyle name="Normal" xfId="0" builtinId="0"/>
  </cellStyles>
  <dxfs count="35">
    <dxf>
      <font>
        <b/>
        <i val="0"/>
        <color rgb="FF166534"/>
      </font>
      <fill>
        <patternFill patternType="solid">
          <fgColor indexed="64"/>
          <bgColor rgb="FFDCFCE7"/>
        </patternFill>
      </fill>
    </dxf>
    <dxf>
      <font>
        <b/>
        <i val="0"/>
        <color rgb="FF92400E"/>
      </font>
      <fill>
        <patternFill patternType="solid">
          <fgColor indexed="64"/>
          <bgColor rgb="FFFEF3C7"/>
        </patternFill>
      </fill>
    </dxf>
    <dxf>
      <font>
        <b/>
        <i val="0"/>
        <color rgb="FF9B1C1C"/>
      </font>
      <fill>
        <patternFill patternType="solid">
          <fgColor indexed="64"/>
          <bgColor rgb="FFFDE2E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B1C1C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263C5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563EB"/>
        <name val="Calibri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263C52"/>
        </patternFill>
      </fill>
      <alignment horizontal="center" vertical="center" textRotation="0" wrapText="1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563EB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" formatCode="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" formatCode="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" formatCode="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263C52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 of 16 risks rate High — energy, steel and bulk freight lead the register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Summary!$A$5:$A$7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Summary!$B$5:$B$7</c:f>
              <c:numCache>
                <c:formatCode>#,##0</c:formatCode>
                <c:ptCount val="3"/>
                <c:pt idx="0">
                  <c:v>5</c:v>
                </c:pt>
                <c:pt idx="1">
                  <c:v>10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6-4E02-A209-2FA8D5775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11239"/>
        <c:axId val="431713287"/>
      </c:barChart>
      <c:catAx>
        <c:axId val="431711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713287"/>
        <c:crosses val="autoZero"/>
        <c:auto val="1"/>
        <c:lblAlgn val="ctr"/>
        <c:lblOffset val="100"/>
        <c:noMultiLvlLbl val="0"/>
      </c:catAx>
      <c:valAx>
        <c:axId val="431713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711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Logistics &amp; freight is the largest category (4 of 16 risks)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Summary!$A$19:$A$26</c:f>
              <c:strCache>
                <c:ptCount val="8"/>
                <c:pt idx="0">
                  <c:v>Supplier concentration</c:v>
                </c:pt>
                <c:pt idx="1">
                  <c:v>Logistics &amp; freight</c:v>
                </c:pt>
                <c:pt idx="2">
                  <c:v>Material shortage</c:v>
                </c:pt>
                <c:pt idx="3">
                  <c:v>Energy &amp; commodity cost</c:v>
                </c:pt>
                <c:pt idx="4">
                  <c:v>Operational continuity</c:v>
                </c:pt>
                <c:pt idx="5">
                  <c:v>Supplier compliance / ESG</c:v>
                </c:pt>
                <c:pt idx="6">
                  <c:v>Geopolitical</c:v>
                </c:pt>
                <c:pt idx="7">
                  <c:v>Macro indicator</c:v>
                </c:pt>
              </c:strCache>
            </c:strRef>
          </c:cat>
          <c:val>
            <c:numRef>
              <c:f>Summary!$B$19:$B$26</c:f>
              <c:numCache>
                <c:formatCode>#,##0</c:formatCode>
                <c:ptCount val="8"/>
                <c:pt idx="0">
                  <c:v>1</c:v>
                </c:pt>
                <c:pt idx="1">
                  <c:v>4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61-4682-93BB-88E535C95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31963655"/>
        <c:axId val="431986183"/>
      </c:barChart>
      <c:catAx>
        <c:axId val="4319636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986183"/>
        <c:crosses val="autoZero"/>
        <c:auto val="1"/>
        <c:lblAlgn val="ctr"/>
        <c:lblOffset val="100"/>
        <c:noMultiLvlLbl val="0"/>
      </c:catAx>
      <c:valAx>
        <c:axId val="4319861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963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AC9AFC-CEB9-DB3A-65ED-193DBF1C5F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20</xdr:row>
      <xdr:rowOff>0</xdr:rowOff>
    </xdr:from>
    <xdr:to>
      <xdr:col>14</xdr:col>
      <xdr:colOff>0</xdr:colOff>
      <xdr:row>36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31400D1-9C00-217F-0022-C0E23DE0EB67}"/>
            </a:ext>
            <a:ext uri="{147F2762-F138-4A5C-976F-8EAC2B608ADB}">
              <a16:predDERef xmlns:a16="http://schemas.microsoft.com/office/drawing/2014/main" pred="{FEAC9AFC-CEB9-DB3A-65ED-193DBF1C5F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0FA929-6CBD-4A60-8645-E00F3BC1FE8F}" name="RiskRegister" displayName="RiskRegister" ref="A2:O18" totalsRowShown="0" headerRowDxfId="34">
  <autoFilter ref="A2:O18" xr:uid="{B60FA929-6CBD-4A60-8645-E00F3BC1FE8F}"/>
  <tableColumns count="15">
    <tableColumn id="1" xr3:uid="{A623E303-CF3D-4BEF-9416-3FBF2C2FD24B}" name="Risk ID" dataDxfId="33"/>
    <tableColumn id="2" xr3:uid="{4C400119-06CB-4AA3-BBE1-B628E8165A9D}" name="Risk" dataDxfId="32"/>
    <tableColumn id="3" xr3:uid="{85B6A6B6-33BA-449E-9784-9C0E5AD77AA0}" name="Category" dataDxfId="31"/>
    <tableColumn id="4" xr3:uid="{F46F0B9B-B64F-44FD-AF53-C7AE8A99EA72}" name="Supplier / Entity" dataDxfId="30"/>
    <tableColumn id="5" xr3:uid="{986181CC-34CA-4525-8938-339124FEF64E}" name="Impact (1–5)" dataDxfId="29"/>
    <tableColumn id="6" xr3:uid="{850BC6C6-366E-49BF-8A5B-9A9D7A541837}" name="Likelihood (1–5)" dataDxfId="28"/>
    <tableColumn id="7" xr3:uid="{294B7C99-DBAE-4969-9CB7-2FC341EC5DCB}" name="Score" dataDxfId="27">
      <calculatedColumnFormula>E3*F3</calculatedColumnFormula>
    </tableColumn>
    <tableColumn id="8" xr3:uid="{51B0B3F0-0F6E-4032-9CE9-A83E49F0C8D1}" name="Severity" dataDxfId="26">
      <calculatedColumnFormula>IF(G3&gt;=Summary!$B$30,"High",IF(G3&gt;=Summary!$B$31,"Medium","Low"))</calculatedColumnFormula>
    </tableColumn>
    <tableColumn id="9" xr3:uid="{73FC6150-EE4E-44E1-888D-8D58D31E4E2D}" name="Owner" dataDxfId="25"/>
    <tableColumn id="10" xr3:uid="{DA226080-F0FA-4CB3-A8D6-155844012C93}" name="Mitigation" dataDxfId="24"/>
    <tableColumn id="11" xr3:uid="{AAAFF32E-09AF-4A46-B154-6428163C45DC}" name="Status" dataDxfId="23"/>
    <tableColumn id="12" xr3:uid="{3F80C558-A866-42BA-A7CE-76D52F99BA26}" name="Source Type" dataDxfId="22"/>
    <tableColumn id="13" xr3:uid="{16330109-BB4B-41EC-886C-B4C6C7473548}" name="Source (citation)" dataDxfId="21"/>
    <tableColumn id="14" xr3:uid="{EFE75FF3-E65B-4859-A604-0EA55E04CB45}" name="Source Link" dataDxfId="20"/>
    <tableColumn id="15" xr3:uid="{70156F4F-FF6E-4110-A62C-E48BC534A81E}" name="Evidence Date / Period" dataDxfId="1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70107E-5532-4A23-8664-0ECEF544C76D}" name="Table2" displayName="Table2" ref="A2:H17" totalsRowShown="0" headerRowDxfId="18" dataDxfId="17">
  <autoFilter ref="A2:H17" xr:uid="{1470107E-5532-4A23-8664-0ECEF544C76D}"/>
  <tableColumns count="8">
    <tableColumn id="1" xr3:uid="{801F6EE4-7783-42EC-BBF4-2D0B9F2236D8}" name="Indicator" dataDxfId="16"/>
    <tableColumn id="2" xr3:uid="{3EF008EA-982E-4C5A-867C-8C35BFE4DA3D}" name="Latest value"/>
    <tableColumn id="3" xr3:uid="{9DCE2DA0-0418-4162-96DC-2D304DEC306C}" name="Unit" dataDxfId="15"/>
    <tableColumn id="4" xr3:uid="{8E57F2B7-6CC2-410E-A5F6-CC28DAFE7FA3}" name="As of" dataDxfId="14"/>
    <tableColumn id="5" xr3:uid="{55B1C197-CAD6-4B5E-AB2A-67F4C6398911}" name="Change / trend" dataDxfId="13"/>
    <tableColumn id="6" xr3:uid="{B59B4878-225F-4CE4-B148-68F6F672FA3C}" name="Supply-chain signal" dataDxfId="12"/>
    <tableColumn id="7" xr3:uid="{6C211433-A540-46B5-8076-4BF4338A584D}" name="Source" dataDxfId="11"/>
    <tableColumn id="8" xr3:uid="{609EDE16-25ED-4953-ABA9-D36440E4B570}" name="URL" dataDxfId="1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5A5566-A606-4BDE-B18E-CA5399F7655A}" name="Table3" displayName="Table3" ref="A12:E17" totalsRowShown="0" headerRowDxfId="9" dataDxfId="8">
  <autoFilter ref="A12:E17" xr:uid="{E85A5566-A606-4BDE-B18E-CA5399F7655A}"/>
  <tableColumns count="5">
    <tableColumn id="1" xr3:uid="{E84FE169-BC58-4683-9736-21C9CD0BB325}" name="Source" dataDxfId="7"/>
    <tableColumn id="2" xr3:uid="{73B16E29-307B-4333-9658-0954BF5C5DF4}" name="Scope searched" dataDxfId="6"/>
    <tableColumn id="3" xr3:uid="{5CA21DB9-5895-415F-B8A5-0F66DE76FDD5}" name="Window" dataDxfId="5"/>
    <tableColumn id="4" xr3:uid="{90CA337E-6A2D-4014-809A-5DFCB9DF874D}" name="Result" dataDxfId="4"/>
    <tableColumn id="5" xr3:uid="{CF3B5CCA-39F8-4A90-AFBE-30EE3CEE688D}" name="Notes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pane ySplit="2" topLeftCell="A3" activePane="bottomLeft" state="frozen"/>
      <selection pane="bottomLeft" sqref="A1:E1"/>
    </sheetView>
  </sheetViews>
  <sheetFormatPr defaultRowHeight="14.4" x14ac:dyDescent="0.3"/>
  <cols>
    <col min="1" max="1" width="40.6640625" customWidth="1"/>
    <col min="2" max="2" width="12.6640625" customWidth="1"/>
    <col min="3" max="3" width="30.6640625" customWidth="1"/>
    <col min="4" max="4" width="28.6640625" customWidth="1"/>
    <col min="5" max="5" width="46.6640625" customWidth="1"/>
    <col min="6" max="6" width="3.6640625" customWidth="1"/>
  </cols>
  <sheetData>
    <row r="1" spans="1:5" ht="30" customHeight="1" x14ac:dyDescent="0.3">
      <c r="A1" s="41" t="s">
        <v>0</v>
      </c>
      <c r="B1" s="41"/>
      <c r="C1" s="41"/>
      <c r="D1" s="41"/>
      <c r="E1" s="41"/>
    </row>
    <row r="2" spans="1:5" ht="30" customHeight="1" x14ac:dyDescent="0.3">
      <c r="A2" s="42" t="s">
        <v>1</v>
      </c>
      <c r="B2" s="42"/>
      <c r="C2" s="42"/>
      <c r="D2" s="42"/>
      <c r="E2" s="42"/>
    </row>
    <row r="3" spans="1:5" x14ac:dyDescent="0.3">
      <c r="A3" s="1"/>
      <c r="B3" s="1"/>
      <c r="C3" s="1"/>
      <c r="D3" s="1"/>
      <c r="E3" s="1"/>
    </row>
    <row r="4" spans="1:5" x14ac:dyDescent="0.3">
      <c r="A4" s="20" t="s">
        <v>2</v>
      </c>
      <c r="B4" s="2" t="s">
        <v>3</v>
      </c>
      <c r="C4" s="2" t="s">
        <v>4</v>
      </c>
      <c r="D4" s="1"/>
      <c r="E4" s="1"/>
    </row>
    <row r="5" spans="1:5" x14ac:dyDescent="0.3">
      <c r="A5" s="1" t="s">
        <v>5</v>
      </c>
      <c r="B5" s="23">
        <f>COUNTIF('Risk Register'!$H$3:$H$200,A5)</f>
        <v>5</v>
      </c>
      <c r="C5" s="26">
        <f>IF($B$8=0,0,B5/$B$8)</f>
        <v>0.3125</v>
      </c>
      <c r="D5" s="1"/>
      <c r="E5" s="1"/>
    </row>
    <row r="6" spans="1:5" x14ac:dyDescent="0.3">
      <c r="A6" s="21" t="s">
        <v>6</v>
      </c>
      <c r="B6" s="24">
        <f>COUNTIF('Risk Register'!$H$3:$H$200,A6)</f>
        <v>10</v>
      </c>
      <c r="C6" s="27">
        <f>IF($B$8=0,0,B6/$B$8)</f>
        <v>0.625</v>
      </c>
      <c r="D6" s="1"/>
      <c r="E6" s="1"/>
    </row>
    <row r="7" spans="1:5" x14ac:dyDescent="0.3">
      <c r="A7" s="1" t="s">
        <v>7</v>
      </c>
      <c r="B7" s="23">
        <f>COUNTIF('Risk Register'!$H$3:$H$200,A7)</f>
        <v>1</v>
      </c>
      <c r="C7" s="26">
        <f>IF($B$8=0,0,B7/$B$8)</f>
        <v>6.25E-2</v>
      </c>
      <c r="D7" s="1"/>
      <c r="E7" s="1"/>
    </row>
    <row r="8" spans="1:5" x14ac:dyDescent="0.3">
      <c r="A8" s="22" t="s">
        <v>8</v>
      </c>
      <c r="B8" s="25">
        <f>SUM(B5:B7)</f>
        <v>16</v>
      </c>
      <c r="C8" s="28">
        <f>IF(B8=0,0,SUM(C5:C7))</f>
        <v>1</v>
      </c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20" t="s">
        <v>9</v>
      </c>
      <c r="B10" s="2" t="s">
        <v>3</v>
      </c>
      <c r="C10" s="2" t="s">
        <v>4</v>
      </c>
      <c r="D10" s="1"/>
      <c r="E10" s="1"/>
    </row>
    <row r="11" spans="1:5" x14ac:dyDescent="0.3">
      <c r="A11" s="1" t="s">
        <v>10</v>
      </c>
      <c r="B11" s="23">
        <f>COUNTIF('Risk Register'!$L$3:$L$200,A11)</f>
        <v>9</v>
      </c>
      <c r="C11" s="26">
        <f>IF($B$16=0,0,B11/$B$16)</f>
        <v>0.5625</v>
      </c>
      <c r="D11" s="1"/>
      <c r="E11" s="1"/>
    </row>
    <row r="12" spans="1:5" x14ac:dyDescent="0.3">
      <c r="A12" s="21" t="s">
        <v>11</v>
      </c>
      <c r="B12" s="24">
        <f>COUNTIF('Risk Register'!$L$3:$L$200,A12)</f>
        <v>0</v>
      </c>
      <c r="C12" s="27">
        <f>IF($B$16=0,0,B12/$B$16)</f>
        <v>0</v>
      </c>
      <c r="D12" s="1"/>
      <c r="E12" s="1"/>
    </row>
    <row r="13" spans="1:5" x14ac:dyDescent="0.3">
      <c r="A13" s="1" t="s">
        <v>12</v>
      </c>
      <c r="B13" s="23">
        <f>COUNTIF('Risk Register'!$L$3:$L$200,A13)</f>
        <v>0</v>
      </c>
      <c r="C13" s="26">
        <f>IF($B$16=0,0,B13/$B$16)</f>
        <v>0</v>
      </c>
      <c r="D13" s="1"/>
      <c r="E13" s="1"/>
    </row>
    <row r="14" spans="1:5" x14ac:dyDescent="0.3">
      <c r="A14" s="21" t="s">
        <v>13</v>
      </c>
      <c r="B14" s="24">
        <f>COUNTIF('Risk Register'!$L$3:$L$200,A14)</f>
        <v>0</v>
      </c>
      <c r="C14" s="27">
        <f>IF($B$16=0,0,B14/$B$16)</f>
        <v>0</v>
      </c>
      <c r="D14" s="1"/>
      <c r="E14" s="1"/>
    </row>
    <row r="15" spans="1:5" x14ac:dyDescent="0.3">
      <c r="A15" s="1" t="s">
        <v>14</v>
      </c>
      <c r="B15" s="23">
        <f>COUNTIF('Risk Register'!$L$3:$L$200,A15)</f>
        <v>7</v>
      </c>
      <c r="C15" s="26">
        <f>IF($B$16=0,0,B15/$B$16)</f>
        <v>0.4375</v>
      </c>
      <c r="D15" s="1"/>
      <c r="E15" s="1"/>
    </row>
    <row r="16" spans="1:5" x14ac:dyDescent="0.3">
      <c r="A16" s="22" t="s">
        <v>8</v>
      </c>
      <c r="B16" s="25">
        <f>SUM(B11:B15)</f>
        <v>16</v>
      </c>
      <c r="C16" s="28">
        <f>IF(B16=0,0,SUM(C11:C15))</f>
        <v>1</v>
      </c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20" t="s">
        <v>15</v>
      </c>
      <c r="B18" s="2" t="s">
        <v>3</v>
      </c>
      <c r="C18" s="2" t="s">
        <v>16</v>
      </c>
      <c r="D18" s="1"/>
      <c r="E18" s="1"/>
    </row>
    <row r="19" spans="1:5" x14ac:dyDescent="0.3">
      <c r="A19" s="1" t="s">
        <v>17</v>
      </c>
      <c r="B19" s="23">
        <f>COUNTIF('Risk Register'!$C$3:$C$200,A19)</f>
        <v>1</v>
      </c>
      <c r="C19" s="29">
        <f>IF(B19=0,0,AVERAGEIF('Risk Register'!$C$3:$C$200,A19,'Risk Register'!$G$3:$G$200))</f>
        <v>12</v>
      </c>
      <c r="D19" s="1"/>
      <c r="E19" s="1"/>
    </row>
    <row r="20" spans="1:5" x14ac:dyDescent="0.3">
      <c r="A20" s="21" t="s">
        <v>18</v>
      </c>
      <c r="B20" s="24">
        <f>COUNTIF('Risk Register'!$C$3:$C$200,A20)</f>
        <v>4</v>
      </c>
      <c r="C20" s="30">
        <f>IF(B20=0,0,AVERAGEIF('Risk Register'!$C$3:$C$200,A20,'Risk Register'!$G$3:$G$200))</f>
        <v>13</v>
      </c>
      <c r="D20" s="1"/>
      <c r="E20" s="1"/>
    </row>
    <row r="21" spans="1:5" x14ac:dyDescent="0.3">
      <c r="A21" s="1" t="s">
        <v>19</v>
      </c>
      <c r="B21" s="23">
        <f>COUNTIF('Risk Register'!$C$3:$C$200,A21)</f>
        <v>1</v>
      </c>
      <c r="C21" s="29">
        <f>IF(B21=0,0,AVERAGEIF('Risk Register'!$C$3:$C$200,A21,'Risk Register'!$G$3:$G$200))</f>
        <v>16</v>
      </c>
      <c r="D21" s="1"/>
      <c r="E21" s="1"/>
    </row>
    <row r="22" spans="1:5" x14ac:dyDescent="0.3">
      <c r="A22" s="21" t="s">
        <v>20</v>
      </c>
      <c r="B22" s="24">
        <f>COUNTIF('Risk Register'!$C$3:$C$200,A22)</f>
        <v>3</v>
      </c>
      <c r="C22" s="30">
        <f>IF(B22=0,0,AVERAGEIF('Risk Register'!$C$3:$C$200,A22,'Risk Register'!$G$3:$G$200))</f>
        <v>16.333333333333332</v>
      </c>
      <c r="D22" s="1"/>
      <c r="E22" s="1"/>
    </row>
    <row r="23" spans="1:5" x14ac:dyDescent="0.3">
      <c r="A23" s="1" t="s">
        <v>21</v>
      </c>
      <c r="B23" s="23">
        <f>COUNTIF('Risk Register'!$C$3:$C$200,A23)</f>
        <v>2</v>
      </c>
      <c r="C23" s="29">
        <f>IF(B23=0,0,AVERAGEIF('Risk Register'!$C$3:$C$200,A23,'Risk Register'!$G$3:$G$200))</f>
        <v>10</v>
      </c>
      <c r="D23" s="1"/>
      <c r="E23" s="1"/>
    </row>
    <row r="24" spans="1:5" x14ac:dyDescent="0.3">
      <c r="A24" s="21" t="s">
        <v>22</v>
      </c>
      <c r="B24" s="24">
        <f>COUNTIF('Risk Register'!$C$3:$C$200,A24)</f>
        <v>3</v>
      </c>
      <c r="C24" s="30">
        <f>IF(B24=0,0,AVERAGEIF('Risk Register'!$C$3:$C$200,A24,'Risk Register'!$G$3:$G$200))</f>
        <v>9</v>
      </c>
      <c r="D24" s="1"/>
      <c r="E24" s="1"/>
    </row>
    <row r="25" spans="1:5" x14ac:dyDescent="0.3">
      <c r="A25" s="1" t="s">
        <v>23</v>
      </c>
      <c r="B25" s="23">
        <f>COUNTIF('Risk Register'!$C$3:$C$200,A25)</f>
        <v>1</v>
      </c>
      <c r="C25" s="29">
        <f>IF(B25=0,0,AVERAGEIF('Risk Register'!$C$3:$C$200,A25,'Risk Register'!$G$3:$G$200))</f>
        <v>20</v>
      </c>
      <c r="D25" s="1"/>
      <c r="E25" s="1"/>
    </row>
    <row r="26" spans="1:5" x14ac:dyDescent="0.3">
      <c r="A26" s="21" t="s">
        <v>24</v>
      </c>
      <c r="B26" s="24">
        <f>COUNTIF('Risk Register'!$C$3:$C$200,A26)</f>
        <v>1</v>
      </c>
      <c r="C26" s="30">
        <f>IF(B26=0,0,AVERAGEIF('Risk Register'!$C$3:$C$200,A26,'Risk Register'!$G$3:$G$200))</f>
        <v>12</v>
      </c>
      <c r="D26" s="1"/>
      <c r="E26" s="1"/>
    </row>
    <row r="27" spans="1:5" x14ac:dyDescent="0.3">
      <c r="A27" s="22" t="s">
        <v>8</v>
      </c>
      <c r="B27" s="25">
        <f>SUM(B19:B26)</f>
        <v>16</v>
      </c>
      <c r="C27" s="31">
        <f>IF(B27=0,0,SUMPRODUCT(B19:B26,C19:C26)/B27)</f>
        <v>13</v>
      </c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20" t="s">
        <v>25</v>
      </c>
      <c r="B29" s="2" t="s">
        <v>26</v>
      </c>
      <c r="C29" s="2" t="s">
        <v>27</v>
      </c>
      <c r="D29" s="1"/>
      <c r="E29" s="1"/>
    </row>
    <row r="30" spans="1:5" x14ac:dyDescent="0.3">
      <c r="A30" s="1" t="s">
        <v>5</v>
      </c>
      <c r="B30" s="32">
        <v>15</v>
      </c>
      <c r="C30" s="33" t="s">
        <v>28</v>
      </c>
      <c r="D30" s="1"/>
      <c r="E30" s="1"/>
    </row>
    <row r="31" spans="1:5" x14ac:dyDescent="0.3">
      <c r="A31" s="1" t="s">
        <v>6</v>
      </c>
      <c r="B31" s="32">
        <v>8</v>
      </c>
      <c r="C31" s="33" t="s">
        <v>29</v>
      </c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43" t="s">
        <v>30</v>
      </c>
      <c r="B33" s="43"/>
      <c r="C33" s="43"/>
      <c r="D33" s="43"/>
      <c r="E33" s="43"/>
    </row>
    <row r="34" spans="1:5" ht="78" customHeight="1" x14ac:dyDescent="0.3">
      <c r="A34" s="44" t="s">
        <v>31</v>
      </c>
      <c r="B34" s="44"/>
      <c r="C34" s="44"/>
      <c r="D34" s="44"/>
      <c r="E34" s="44"/>
    </row>
    <row r="35" spans="1:5" x14ac:dyDescent="0.3">
      <c r="A35" s="1"/>
      <c r="B35" s="1"/>
      <c r="C35" s="1"/>
      <c r="D35" s="1"/>
      <c r="E35" s="1"/>
    </row>
    <row r="36" spans="1:5" x14ac:dyDescent="0.3">
      <c r="A36" s="20" t="s">
        <v>32</v>
      </c>
      <c r="B36" s="2" t="s">
        <v>33</v>
      </c>
      <c r="C36" s="2" t="s">
        <v>34</v>
      </c>
      <c r="D36" s="2" t="s">
        <v>35</v>
      </c>
      <c r="E36" s="2" t="s">
        <v>36</v>
      </c>
    </row>
    <row r="37" spans="1:5" ht="33.75" customHeight="1" x14ac:dyDescent="0.3">
      <c r="A37" s="12" t="str">
        <f>Benchmarks!A3</f>
        <v>Drewry World Container Index (composite)</v>
      </c>
      <c r="B37" s="14">
        <f>Benchmarks!B3</f>
        <v>4473</v>
      </c>
      <c r="C37" s="4" t="str">
        <f>Benchmarks!C3</f>
        <v>USD per 40ft container</v>
      </c>
      <c r="D37" s="10" t="str">
        <f>Benchmarks!D3</f>
        <v>27 Aug 2026</v>
      </c>
      <c r="E37" s="4" t="str">
        <f>Benchmarks!E3</f>
        <v>−1% week on week; Transpacific and Asia–Europe rates lower</v>
      </c>
    </row>
    <row r="38" spans="1:5" ht="33.75" customHeight="1" x14ac:dyDescent="0.3">
      <c r="A38" s="34" t="str">
        <f>Benchmarks!A9</f>
        <v>Baltic Dry Index</v>
      </c>
      <c r="B38" s="37">
        <f>Benchmarks!B9</f>
        <v>3331</v>
      </c>
      <c r="C38" s="35" t="str">
        <f>Benchmarks!C9</f>
        <v>index points</v>
      </c>
      <c r="D38" s="36" t="str">
        <f>Benchmarks!D9</f>
        <v>2 Sep 2026</v>
      </c>
      <c r="E38" s="35" t="str">
        <f>Benchmarks!E9</f>
        <v>+5.5% day on day; highest since Dec 2023</v>
      </c>
    </row>
    <row r="39" spans="1:5" ht="48" customHeight="1" x14ac:dyDescent="0.3">
      <c r="A39" s="12" t="str">
        <f>Benchmarks!A10</f>
        <v>NY Fed Global Supply Chain Pressure Index (GSCPI)</v>
      </c>
      <c r="B39" s="15">
        <f>Benchmarks!B10</f>
        <v>0.8</v>
      </c>
      <c r="C39" s="4" t="str">
        <f>Benchmarks!C10</f>
        <v>standard deviations from long-run average</v>
      </c>
      <c r="D39" s="10" t="str">
        <f>Benchmarks!D10</f>
        <v>Jul 2026 (released 6 Aug 2026)</v>
      </c>
      <c r="E39" s="4" t="str">
        <f>Benchmarks!E10</f>
        <v>Down from 1.19 in Jun 2026; 0.02 a year earlier; next release 4 Sep 2026</v>
      </c>
    </row>
    <row r="40" spans="1:5" ht="48" customHeight="1" x14ac:dyDescent="0.3">
      <c r="A40" s="34" t="str">
        <f>Benchmarks!A11</f>
        <v>Brent crude (open)</v>
      </c>
      <c r="B40" s="38">
        <f>Benchmarks!B11</f>
        <v>95.22</v>
      </c>
      <c r="C40" s="35" t="str">
        <f>Benchmarks!C11</f>
        <v>USD per barrel</v>
      </c>
      <c r="D40" s="36" t="str">
        <f>Benchmarks!D11</f>
        <v>3 Sep 2026</v>
      </c>
      <c r="E40" s="35" t="str">
        <f>Benchmarks!E11</f>
        <v>~$72 before the late-Feb 2026 conflict; traded near $97 intraday on 3 Sep</v>
      </c>
    </row>
    <row r="41" spans="1:5" ht="33.75" customHeight="1" x14ac:dyDescent="0.3">
      <c r="A41" s="12" t="str">
        <f>Benchmarks!A14</f>
        <v>HRC steel — 12-month price change</v>
      </c>
      <c r="B41" s="17">
        <f>Benchmarks!B14</f>
        <v>0.53139999999999998</v>
      </c>
      <c r="C41" s="4" t="str">
        <f>Benchmarks!C14</f>
        <v>% change, year on year</v>
      </c>
      <c r="D41" s="10" t="str">
        <f>Benchmarks!D14</f>
        <v>Sep 2026 (page updated 3 Sep 2026)</v>
      </c>
      <c r="E41" s="4" t="str">
        <f>Benchmarks!E14</f>
        <v>+2.78% month on month</v>
      </c>
    </row>
    <row r="42" spans="1:5" ht="33.75" customHeight="1" x14ac:dyDescent="0.3">
      <c r="A42" s="34" t="str">
        <f>Benchmarks!A15</f>
        <v>Panama Canal — daily transits</v>
      </c>
      <c r="B42" s="37">
        <f>Benchmarks!B15</f>
        <v>34</v>
      </c>
      <c r="C42" s="35" t="str">
        <f>Benchmarks!C15</f>
        <v>transits per day</v>
      </c>
      <c r="D42" s="36" t="str">
        <f>Benchmarks!D15</f>
        <v>From 3 Sep 2026</v>
      </c>
      <c r="E42" s="35" t="str">
        <f>Benchmarks!E15</f>
        <v>Cut from 36; record slot auctions</v>
      </c>
    </row>
  </sheetData>
  <mergeCells count="4">
    <mergeCell ref="A1:E1"/>
    <mergeCell ref="A2:E2"/>
    <mergeCell ref="A33:E33"/>
    <mergeCell ref="A34:E3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60162-65EC-409B-A19A-02B999019AD9}">
  <dimension ref="A1:O200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9.6640625" customWidth="1"/>
    <col min="2" max="2" width="48.6640625" customWidth="1"/>
    <col min="3" max="3" width="22.6640625" customWidth="1"/>
    <col min="4" max="4" width="34.6640625" customWidth="1"/>
    <col min="5" max="5" width="10.6640625" customWidth="1"/>
    <col min="6" max="6" width="12.6640625" customWidth="1"/>
    <col min="7" max="7" width="8.6640625" customWidth="1"/>
    <col min="8" max="8" width="10.6640625" customWidth="1"/>
    <col min="9" max="9" width="28.6640625" customWidth="1"/>
    <col min="10" max="10" width="52.6640625" customWidth="1"/>
    <col min="11" max="11" width="12.6640625" customWidth="1"/>
    <col min="12" max="12" width="22.6640625" customWidth="1"/>
    <col min="13" max="13" width="68.6640625" customWidth="1"/>
    <col min="14" max="14" width="42.6640625" customWidth="1"/>
    <col min="15" max="15" width="24.6640625" customWidth="1"/>
  </cols>
  <sheetData>
    <row r="1" spans="1:15" ht="26.25" customHeight="1" x14ac:dyDescent="0.3">
      <c r="A1" s="45" t="s">
        <v>37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32.25" customHeight="1" x14ac:dyDescent="0.3">
      <c r="A2" s="3" t="s">
        <v>38</v>
      </c>
      <c r="B2" s="3" t="s">
        <v>39</v>
      </c>
      <c r="C2" s="3" t="s">
        <v>40</v>
      </c>
      <c r="D2" s="3" t="s">
        <v>41</v>
      </c>
      <c r="E2" s="3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47</v>
      </c>
      <c r="K2" s="3" t="s">
        <v>48</v>
      </c>
      <c r="L2" s="3" t="s">
        <v>49</v>
      </c>
      <c r="M2" s="3" t="s">
        <v>50</v>
      </c>
      <c r="N2" s="3" t="s">
        <v>51</v>
      </c>
      <c r="O2" s="3" t="s">
        <v>52</v>
      </c>
    </row>
    <row r="3" spans="1:15" ht="80.25" customHeight="1" x14ac:dyDescent="0.3">
      <c r="A3" s="6" t="s">
        <v>53</v>
      </c>
      <c r="B3" s="4" t="s">
        <v>54</v>
      </c>
      <c r="C3" s="4" t="s">
        <v>17</v>
      </c>
      <c r="D3" s="4" t="s">
        <v>55</v>
      </c>
      <c r="E3" s="7">
        <v>4</v>
      </c>
      <c r="F3" s="7">
        <v>3</v>
      </c>
      <c r="G3" s="7">
        <f t="shared" ref="G3:G18" si="0">E3*F3</f>
        <v>12</v>
      </c>
      <c r="H3" s="5" t="str">
        <f>IF(G3&gt;=Summary!$B$30,"High",IF(G3&gt;=Summary!$B$31,"Medium","Low"))</f>
        <v>Medium</v>
      </c>
      <c r="I3" s="4" t="s">
        <v>56</v>
      </c>
      <c r="J3" s="4" t="s">
        <v>57</v>
      </c>
      <c r="K3" s="5" t="s">
        <v>58</v>
      </c>
      <c r="L3" s="5" t="s">
        <v>10</v>
      </c>
      <c r="M3" s="4" t="s">
        <v>59</v>
      </c>
      <c r="N3" s="9" t="s">
        <v>60</v>
      </c>
      <c r="O3" s="10" t="s">
        <v>61</v>
      </c>
    </row>
    <row r="4" spans="1:15" ht="80.25" customHeight="1" x14ac:dyDescent="0.3">
      <c r="A4" s="6" t="s">
        <v>62</v>
      </c>
      <c r="B4" s="4" t="s">
        <v>63</v>
      </c>
      <c r="C4" s="4" t="s">
        <v>18</v>
      </c>
      <c r="D4" s="4" t="s">
        <v>64</v>
      </c>
      <c r="E4" s="7">
        <v>4</v>
      </c>
      <c r="F4" s="7">
        <v>3</v>
      </c>
      <c r="G4" s="7">
        <f t="shared" si="0"/>
        <v>12</v>
      </c>
      <c r="H4" s="5" t="str">
        <f>IF(G4&gt;=Summary!$B$30,"High",IF(G4&gt;=Summary!$B$31,"Medium","Low"))</f>
        <v>Medium</v>
      </c>
      <c r="I4" s="4" t="s">
        <v>65</v>
      </c>
      <c r="J4" s="4" t="s">
        <v>66</v>
      </c>
      <c r="K4" s="5" t="s">
        <v>58</v>
      </c>
      <c r="L4" s="5" t="s">
        <v>10</v>
      </c>
      <c r="M4" s="4" t="s">
        <v>67</v>
      </c>
      <c r="N4" s="9" t="s">
        <v>60</v>
      </c>
      <c r="O4" s="10" t="s">
        <v>61</v>
      </c>
    </row>
    <row r="5" spans="1:15" ht="80.25" customHeight="1" x14ac:dyDescent="0.3">
      <c r="A5" s="6" t="s">
        <v>68</v>
      </c>
      <c r="B5" s="4" t="s">
        <v>69</v>
      </c>
      <c r="C5" s="4" t="s">
        <v>19</v>
      </c>
      <c r="D5" s="4" t="s">
        <v>70</v>
      </c>
      <c r="E5" s="7">
        <v>4</v>
      </c>
      <c r="F5" s="7">
        <v>4</v>
      </c>
      <c r="G5" s="7">
        <f t="shared" si="0"/>
        <v>16</v>
      </c>
      <c r="H5" s="5" t="str">
        <f>IF(G5&gt;=Summary!$B$30,"High",IF(G5&gt;=Summary!$B$31,"Medium","Low"))</f>
        <v>High</v>
      </c>
      <c r="I5" s="4" t="s">
        <v>56</v>
      </c>
      <c r="J5" s="4" t="s">
        <v>71</v>
      </c>
      <c r="K5" s="5" t="s">
        <v>58</v>
      </c>
      <c r="L5" s="5" t="s">
        <v>10</v>
      </c>
      <c r="M5" s="4" t="s">
        <v>72</v>
      </c>
      <c r="N5" s="9" t="s">
        <v>60</v>
      </c>
      <c r="O5" s="10" t="s">
        <v>61</v>
      </c>
    </row>
    <row r="6" spans="1:15" ht="96" customHeight="1" x14ac:dyDescent="0.3">
      <c r="A6" s="6" t="s">
        <v>73</v>
      </c>
      <c r="B6" s="4" t="s">
        <v>74</v>
      </c>
      <c r="C6" s="4" t="s">
        <v>20</v>
      </c>
      <c r="D6" s="4" t="s">
        <v>75</v>
      </c>
      <c r="E6" s="7">
        <v>5</v>
      </c>
      <c r="F6" s="7">
        <v>5</v>
      </c>
      <c r="G6" s="7">
        <f t="shared" si="0"/>
        <v>25</v>
      </c>
      <c r="H6" s="5" t="str">
        <f>IF(G6&gt;=Summary!$B$30,"High",IF(G6&gt;=Summary!$B$31,"Medium","Low"))</f>
        <v>High</v>
      </c>
      <c r="I6" s="4" t="s">
        <v>76</v>
      </c>
      <c r="J6" s="4" t="s">
        <v>77</v>
      </c>
      <c r="K6" s="5" t="s">
        <v>58</v>
      </c>
      <c r="L6" s="5" t="s">
        <v>10</v>
      </c>
      <c r="M6" s="4" t="s">
        <v>78</v>
      </c>
      <c r="N6" s="9" t="s">
        <v>60</v>
      </c>
      <c r="O6" s="10" t="s">
        <v>61</v>
      </c>
    </row>
    <row r="7" spans="1:15" ht="80.25" customHeight="1" x14ac:dyDescent="0.3">
      <c r="A7" s="6" t="s">
        <v>79</v>
      </c>
      <c r="B7" s="4" t="s">
        <v>80</v>
      </c>
      <c r="C7" s="4" t="s">
        <v>21</v>
      </c>
      <c r="D7" s="4" t="s">
        <v>81</v>
      </c>
      <c r="E7" s="7">
        <v>4</v>
      </c>
      <c r="F7" s="7">
        <v>2</v>
      </c>
      <c r="G7" s="7">
        <f t="shared" si="0"/>
        <v>8</v>
      </c>
      <c r="H7" s="5" t="str">
        <f>IF(G7&gt;=Summary!$B$30,"High",IF(G7&gt;=Summary!$B$31,"Medium","Low"))</f>
        <v>Medium</v>
      </c>
      <c r="I7" s="4" t="s">
        <v>82</v>
      </c>
      <c r="J7" s="4" t="s">
        <v>83</v>
      </c>
      <c r="K7" s="5" t="s">
        <v>58</v>
      </c>
      <c r="L7" s="5" t="s">
        <v>10</v>
      </c>
      <c r="M7" s="4" t="s">
        <v>84</v>
      </c>
      <c r="N7" s="9" t="s">
        <v>60</v>
      </c>
      <c r="O7" s="10" t="s">
        <v>61</v>
      </c>
    </row>
    <row r="8" spans="1:15" ht="80.25" customHeight="1" x14ac:dyDescent="0.3">
      <c r="A8" s="6" t="s">
        <v>85</v>
      </c>
      <c r="B8" s="4" t="s">
        <v>86</v>
      </c>
      <c r="C8" s="4" t="s">
        <v>22</v>
      </c>
      <c r="D8" s="4" t="s">
        <v>87</v>
      </c>
      <c r="E8" s="7">
        <v>3</v>
      </c>
      <c r="F8" s="7">
        <v>3</v>
      </c>
      <c r="G8" s="7">
        <f t="shared" si="0"/>
        <v>9</v>
      </c>
      <c r="H8" s="5" t="str">
        <f>IF(G8&gt;=Summary!$B$30,"High",IF(G8&gt;=Summary!$B$31,"Medium","Low"))</f>
        <v>Medium</v>
      </c>
      <c r="I8" s="4" t="s">
        <v>88</v>
      </c>
      <c r="J8" s="4" t="s">
        <v>89</v>
      </c>
      <c r="K8" s="5" t="s">
        <v>58</v>
      </c>
      <c r="L8" s="5" t="s">
        <v>10</v>
      </c>
      <c r="M8" s="4" t="s">
        <v>90</v>
      </c>
      <c r="N8" s="9" t="s">
        <v>60</v>
      </c>
      <c r="O8" s="10" t="s">
        <v>61</v>
      </c>
    </row>
    <row r="9" spans="1:15" ht="80.25" customHeight="1" x14ac:dyDescent="0.3">
      <c r="A9" s="6" t="s">
        <v>91</v>
      </c>
      <c r="B9" s="4" t="s">
        <v>92</v>
      </c>
      <c r="C9" s="4" t="s">
        <v>21</v>
      </c>
      <c r="D9" s="4" t="s">
        <v>93</v>
      </c>
      <c r="E9" s="7">
        <v>4</v>
      </c>
      <c r="F9" s="7">
        <v>3</v>
      </c>
      <c r="G9" s="7">
        <f t="shared" si="0"/>
        <v>12</v>
      </c>
      <c r="H9" s="5" t="str">
        <f>IF(G9&gt;=Summary!$B$30,"High",IF(G9&gt;=Summary!$B$31,"Medium","Low"))</f>
        <v>Medium</v>
      </c>
      <c r="I9" s="4" t="s">
        <v>94</v>
      </c>
      <c r="J9" s="4" t="s">
        <v>95</v>
      </c>
      <c r="K9" s="5" t="s">
        <v>58</v>
      </c>
      <c r="L9" s="5" t="s">
        <v>10</v>
      </c>
      <c r="M9" s="4" t="s">
        <v>96</v>
      </c>
      <c r="N9" s="9" t="s">
        <v>60</v>
      </c>
      <c r="O9" s="10" t="s">
        <v>61</v>
      </c>
    </row>
    <row r="10" spans="1:15" ht="96" customHeight="1" x14ac:dyDescent="0.3">
      <c r="A10" s="6" t="s">
        <v>97</v>
      </c>
      <c r="B10" s="4" t="s">
        <v>98</v>
      </c>
      <c r="C10" s="4" t="s">
        <v>22</v>
      </c>
      <c r="D10" s="4" t="s">
        <v>99</v>
      </c>
      <c r="E10" s="7">
        <v>3</v>
      </c>
      <c r="F10" s="7">
        <v>4</v>
      </c>
      <c r="G10" s="7">
        <f t="shared" si="0"/>
        <v>12</v>
      </c>
      <c r="H10" s="5" t="str">
        <f>IF(G10&gt;=Summary!$B$30,"High",IF(G10&gt;=Summary!$B$31,"Medium","Low"))</f>
        <v>Medium</v>
      </c>
      <c r="I10" s="4" t="s">
        <v>88</v>
      </c>
      <c r="J10" s="4" t="s">
        <v>100</v>
      </c>
      <c r="K10" s="5" t="s">
        <v>58</v>
      </c>
      <c r="L10" s="5" t="s">
        <v>10</v>
      </c>
      <c r="M10" s="4" t="s">
        <v>101</v>
      </c>
      <c r="N10" s="9" t="s">
        <v>102</v>
      </c>
      <c r="O10" s="10" t="s">
        <v>103</v>
      </c>
    </row>
    <row r="11" spans="1:15" ht="96" customHeight="1" x14ac:dyDescent="0.3">
      <c r="A11" s="6" t="s">
        <v>104</v>
      </c>
      <c r="B11" s="4" t="s">
        <v>105</v>
      </c>
      <c r="C11" s="4" t="s">
        <v>22</v>
      </c>
      <c r="D11" s="4" t="s">
        <v>106</v>
      </c>
      <c r="E11" s="7">
        <v>3</v>
      </c>
      <c r="F11" s="7">
        <v>2</v>
      </c>
      <c r="G11" s="7">
        <f t="shared" si="0"/>
        <v>6</v>
      </c>
      <c r="H11" s="5" t="str">
        <f>IF(G11&gt;=Summary!$B$30,"High",IF(G11&gt;=Summary!$B$31,"Medium","Low"))</f>
        <v>Low</v>
      </c>
      <c r="I11" s="4" t="s">
        <v>88</v>
      </c>
      <c r="J11" s="4" t="s">
        <v>107</v>
      </c>
      <c r="K11" s="5" t="s">
        <v>58</v>
      </c>
      <c r="L11" s="5" t="s">
        <v>10</v>
      </c>
      <c r="M11" s="4" t="s">
        <v>108</v>
      </c>
      <c r="N11" s="9" t="s">
        <v>102</v>
      </c>
      <c r="O11" s="10" t="s">
        <v>103</v>
      </c>
    </row>
    <row r="12" spans="1:15" ht="96" customHeight="1" x14ac:dyDescent="0.3">
      <c r="A12" s="6" t="s">
        <v>109</v>
      </c>
      <c r="B12" s="4" t="s">
        <v>110</v>
      </c>
      <c r="C12" s="4" t="s">
        <v>18</v>
      </c>
      <c r="D12" s="4" t="s">
        <v>111</v>
      </c>
      <c r="E12" s="7">
        <v>3</v>
      </c>
      <c r="F12" s="7">
        <v>4</v>
      </c>
      <c r="G12" s="7">
        <f t="shared" si="0"/>
        <v>12</v>
      </c>
      <c r="H12" s="5" t="str">
        <f>IF(G12&gt;=Summary!$B$30,"High",IF(G12&gt;=Summary!$B$31,"Medium","Low"))</f>
        <v>Medium</v>
      </c>
      <c r="I12" s="4" t="s">
        <v>65</v>
      </c>
      <c r="J12" s="4" t="s">
        <v>112</v>
      </c>
      <c r="K12" s="5" t="s">
        <v>113</v>
      </c>
      <c r="L12" s="5" t="s">
        <v>14</v>
      </c>
      <c r="M12" s="4" t="s">
        <v>114</v>
      </c>
      <c r="N12" s="9" t="s">
        <v>115</v>
      </c>
      <c r="O12" s="10" t="s">
        <v>116</v>
      </c>
    </row>
    <row r="13" spans="1:15" ht="96" customHeight="1" x14ac:dyDescent="0.3">
      <c r="A13" s="6" t="s">
        <v>117</v>
      </c>
      <c r="B13" s="4" t="s">
        <v>118</v>
      </c>
      <c r="C13" s="4" t="s">
        <v>23</v>
      </c>
      <c r="D13" s="4" t="s">
        <v>119</v>
      </c>
      <c r="E13" s="7">
        <v>5</v>
      </c>
      <c r="F13" s="7">
        <v>4</v>
      </c>
      <c r="G13" s="7">
        <f t="shared" si="0"/>
        <v>20</v>
      </c>
      <c r="H13" s="5" t="str">
        <f>IF(G13&gt;=Summary!$B$30,"High",IF(G13&gt;=Summary!$B$31,"Medium","Low"))</f>
        <v>High</v>
      </c>
      <c r="I13" s="4" t="s">
        <v>94</v>
      </c>
      <c r="J13" s="4" t="s">
        <v>120</v>
      </c>
      <c r="K13" s="5" t="s">
        <v>113</v>
      </c>
      <c r="L13" s="5" t="s">
        <v>14</v>
      </c>
      <c r="M13" s="4" t="s">
        <v>121</v>
      </c>
      <c r="N13" s="9" t="s">
        <v>122</v>
      </c>
      <c r="O13" s="10" t="s">
        <v>123</v>
      </c>
    </row>
    <row r="14" spans="1:15" ht="96" customHeight="1" x14ac:dyDescent="0.3">
      <c r="A14" s="6" t="s">
        <v>124</v>
      </c>
      <c r="B14" s="4" t="s">
        <v>125</v>
      </c>
      <c r="C14" s="4" t="s">
        <v>18</v>
      </c>
      <c r="D14" s="4" t="s">
        <v>126</v>
      </c>
      <c r="E14" s="7">
        <v>3</v>
      </c>
      <c r="F14" s="7">
        <v>4</v>
      </c>
      <c r="G14" s="7">
        <f t="shared" si="0"/>
        <v>12</v>
      </c>
      <c r="H14" s="5" t="str">
        <f>IF(G14&gt;=Summary!$B$30,"High",IF(G14&gt;=Summary!$B$31,"Medium","Low"))</f>
        <v>Medium</v>
      </c>
      <c r="I14" s="4" t="s">
        <v>65</v>
      </c>
      <c r="J14" s="4" t="s">
        <v>127</v>
      </c>
      <c r="K14" s="5" t="s">
        <v>113</v>
      </c>
      <c r="L14" s="5" t="s">
        <v>14</v>
      </c>
      <c r="M14" s="4" t="s">
        <v>128</v>
      </c>
      <c r="N14" s="9" t="s">
        <v>129</v>
      </c>
      <c r="O14" s="10" t="s">
        <v>130</v>
      </c>
    </row>
    <row r="15" spans="1:15" ht="80.25" customHeight="1" x14ac:dyDescent="0.3">
      <c r="A15" s="6" t="s">
        <v>131</v>
      </c>
      <c r="B15" s="4" t="s">
        <v>132</v>
      </c>
      <c r="C15" s="4" t="s">
        <v>18</v>
      </c>
      <c r="D15" s="4" t="s">
        <v>133</v>
      </c>
      <c r="E15" s="7">
        <v>4</v>
      </c>
      <c r="F15" s="7">
        <v>4</v>
      </c>
      <c r="G15" s="7">
        <f t="shared" si="0"/>
        <v>16</v>
      </c>
      <c r="H15" s="5" t="str">
        <f>IF(G15&gt;=Summary!$B$30,"High",IF(G15&gt;=Summary!$B$31,"Medium","Low"))</f>
        <v>High</v>
      </c>
      <c r="I15" s="4" t="s">
        <v>65</v>
      </c>
      <c r="J15" s="4" t="s">
        <v>134</v>
      </c>
      <c r="K15" s="5" t="s">
        <v>113</v>
      </c>
      <c r="L15" s="5" t="s">
        <v>14</v>
      </c>
      <c r="M15" s="4" t="s">
        <v>135</v>
      </c>
      <c r="N15" s="9" t="s">
        <v>136</v>
      </c>
      <c r="O15" s="10" t="s">
        <v>137</v>
      </c>
    </row>
    <row r="16" spans="1:15" ht="80.25" customHeight="1" x14ac:dyDescent="0.3">
      <c r="A16" s="6" t="s">
        <v>138</v>
      </c>
      <c r="B16" s="4" t="s">
        <v>139</v>
      </c>
      <c r="C16" s="4" t="s">
        <v>20</v>
      </c>
      <c r="D16" s="4" t="s">
        <v>140</v>
      </c>
      <c r="E16" s="7">
        <v>4</v>
      </c>
      <c r="F16" s="7">
        <v>4</v>
      </c>
      <c r="G16" s="7">
        <f t="shared" si="0"/>
        <v>16</v>
      </c>
      <c r="H16" s="5" t="str">
        <f>IF(G16&gt;=Summary!$B$30,"High",IF(G16&gt;=Summary!$B$31,"Medium","Low"))</f>
        <v>High</v>
      </c>
      <c r="I16" s="4" t="s">
        <v>56</v>
      </c>
      <c r="J16" s="4" t="s">
        <v>141</v>
      </c>
      <c r="K16" s="5" t="s">
        <v>113</v>
      </c>
      <c r="L16" s="5" t="s">
        <v>14</v>
      </c>
      <c r="M16" s="4" t="s">
        <v>142</v>
      </c>
      <c r="N16" s="9" t="s">
        <v>143</v>
      </c>
      <c r="O16" s="10" t="s">
        <v>144</v>
      </c>
    </row>
    <row r="17" spans="1:15" ht="80.25" customHeight="1" x14ac:dyDescent="0.3">
      <c r="A17" s="6" t="s">
        <v>145</v>
      </c>
      <c r="B17" s="4" t="s">
        <v>146</v>
      </c>
      <c r="C17" s="4" t="s">
        <v>20</v>
      </c>
      <c r="D17" s="4" t="s">
        <v>147</v>
      </c>
      <c r="E17" s="7">
        <v>2</v>
      </c>
      <c r="F17" s="7">
        <v>4</v>
      </c>
      <c r="G17" s="7">
        <f t="shared" si="0"/>
        <v>8</v>
      </c>
      <c r="H17" s="5" t="str">
        <f>IF(G17&gt;=Summary!$B$30,"High",IF(G17&gt;=Summary!$B$31,"Medium","Low"))</f>
        <v>Medium</v>
      </c>
      <c r="I17" s="4" t="s">
        <v>56</v>
      </c>
      <c r="J17" s="4" t="s">
        <v>148</v>
      </c>
      <c r="K17" s="5" t="s">
        <v>113</v>
      </c>
      <c r="L17" s="5" t="s">
        <v>14</v>
      </c>
      <c r="M17" s="4" t="s">
        <v>149</v>
      </c>
      <c r="N17" s="9" t="s">
        <v>150</v>
      </c>
      <c r="O17" s="10" t="s">
        <v>151</v>
      </c>
    </row>
    <row r="18" spans="1:15" ht="80.25" customHeight="1" x14ac:dyDescent="0.3">
      <c r="A18" s="6" t="s">
        <v>152</v>
      </c>
      <c r="B18" s="4" t="s">
        <v>153</v>
      </c>
      <c r="C18" s="4" t="s">
        <v>24</v>
      </c>
      <c r="D18" s="4" t="s">
        <v>154</v>
      </c>
      <c r="E18" s="7">
        <v>3</v>
      </c>
      <c r="F18" s="7">
        <v>4</v>
      </c>
      <c r="G18" s="7">
        <f t="shared" si="0"/>
        <v>12</v>
      </c>
      <c r="H18" s="5" t="str">
        <f>IF(G18&gt;=Summary!$B$30,"High",IF(G18&gt;=Summary!$B$31,"Medium","Low"))</f>
        <v>Medium</v>
      </c>
      <c r="I18" s="4" t="s">
        <v>94</v>
      </c>
      <c r="J18" s="4" t="s">
        <v>155</v>
      </c>
      <c r="K18" s="5" t="s">
        <v>113</v>
      </c>
      <c r="L18" s="5" t="s">
        <v>14</v>
      </c>
      <c r="M18" s="4" t="s">
        <v>156</v>
      </c>
      <c r="N18" s="9" t="s">
        <v>157</v>
      </c>
      <c r="O18" s="10" t="s">
        <v>158</v>
      </c>
    </row>
    <row r="19" spans="1:15" x14ac:dyDescent="0.3">
      <c r="E19" s="8"/>
      <c r="F19" s="8"/>
      <c r="G19" s="8"/>
      <c r="O19" s="11"/>
    </row>
    <row r="20" spans="1:15" x14ac:dyDescent="0.3">
      <c r="E20" s="8"/>
      <c r="F20" s="8"/>
      <c r="G20" s="8"/>
      <c r="O20" s="11"/>
    </row>
    <row r="21" spans="1:15" x14ac:dyDescent="0.3">
      <c r="E21" s="8"/>
      <c r="F21" s="8"/>
      <c r="G21" s="8"/>
      <c r="O21" s="11"/>
    </row>
    <row r="22" spans="1:15" x14ac:dyDescent="0.3">
      <c r="E22" s="8"/>
      <c r="F22" s="8"/>
      <c r="G22" s="8"/>
      <c r="O22" s="11"/>
    </row>
    <row r="23" spans="1:15" x14ac:dyDescent="0.3">
      <c r="E23" s="8"/>
      <c r="F23" s="8"/>
      <c r="G23" s="8"/>
      <c r="O23" s="11"/>
    </row>
    <row r="24" spans="1:15" x14ac:dyDescent="0.3">
      <c r="E24" s="8"/>
      <c r="F24" s="8"/>
      <c r="G24" s="8"/>
      <c r="O24" s="11"/>
    </row>
    <row r="25" spans="1:15" x14ac:dyDescent="0.3">
      <c r="E25" s="8"/>
      <c r="F25" s="8"/>
      <c r="G25" s="8"/>
      <c r="O25" s="11"/>
    </row>
    <row r="26" spans="1:15" x14ac:dyDescent="0.3">
      <c r="E26" s="8"/>
      <c r="F26" s="8"/>
      <c r="G26" s="8"/>
      <c r="O26" s="11"/>
    </row>
    <row r="27" spans="1:15" x14ac:dyDescent="0.3">
      <c r="E27" s="8"/>
      <c r="F27" s="8"/>
      <c r="G27" s="8"/>
      <c r="O27" s="11"/>
    </row>
    <row r="28" spans="1:15" x14ac:dyDescent="0.3">
      <c r="E28" s="8"/>
      <c r="F28" s="8"/>
      <c r="G28" s="8"/>
      <c r="O28" s="11"/>
    </row>
    <row r="29" spans="1:15" x14ac:dyDescent="0.3">
      <c r="E29" s="8"/>
      <c r="F29" s="8"/>
      <c r="G29" s="8"/>
      <c r="O29" s="11"/>
    </row>
    <row r="30" spans="1:15" x14ac:dyDescent="0.3">
      <c r="E30" s="8"/>
      <c r="F30" s="8"/>
      <c r="G30" s="8"/>
      <c r="O30" s="11"/>
    </row>
    <row r="31" spans="1:15" x14ac:dyDescent="0.3">
      <c r="E31" s="8"/>
      <c r="F31" s="8"/>
      <c r="G31" s="8"/>
      <c r="O31" s="11"/>
    </row>
    <row r="32" spans="1:15" x14ac:dyDescent="0.3">
      <c r="E32" s="8"/>
      <c r="F32" s="8"/>
      <c r="G32" s="8"/>
      <c r="O32" s="11"/>
    </row>
    <row r="33" spans="5:15" x14ac:dyDescent="0.3">
      <c r="E33" s="8"/>
      <c r="F33" s="8"/>
      <c r="G33" s="8"/>
      <c r="O33" s="11"/>
    </row>
    <row r="34" spans="5:15" x14ac:dyDescent="0.3">
      <c r="E34" s="8"/>
      <c r="F34" s="8"/>
      <c r="G34" s="8"/>
      <c r="O34" s="11"/>
    </row>
    <row r="35" spans="5:15" x14ac:dyDescent="0.3">
      <c r="E35" s="8"/>
      <c r="F35" s="8"/>
      <c r="G35" s="8"/>
      <c r="O35" s="11"/>
    </row>
    <row r="36" spans="5:15" x14ac:dyDescent="0.3">
      <c r="E36" s="8"/>
      <c r="F36" s="8"/>
      <c r="G36" s="8"/>
      <c r="O36" s="11"/>
    </row>
    <row r="37" spans="5:15" x14ac:dyDescent="0.3">
      <c r="E37" s="8"/>
      <c r="F37" s="8"/>
      <c r="G37" s="8"/>
      <c r="O37" s="11"/>
    </row>
    <row r="38" spans="5:15" x14ac:dyDescent="0.3">
      <c r="E38" s="8"/>
      <c r="F38" s="8"/>
      <c r="G38" s="8"/>
      <c r="O38" s="11"/>
    </row>
    <row r="39" spans="5:15" x14ac:dyDescent="0.3">
      <c r="E39" s="8"/>
      <c r="F39" s="8"/>
      <c r="G39" s="8"/>
      <c r="O39" s="11"/>
    </row>
    <row r="40" spans="5:15" x14ac:dyDescent="0.3">
      <c r="E40" s="8"/>
      <c r="F40" s="8"/>
      <c r="G40" s="8"/>
      <c r="O40" s="11"/>
    </row>
    <row r="41" spans="5:15" x14ac:dyDescent="0.3">
      <c r="E41" s="8"/>
      <c r="F41" s="8"/>
      <c r="G41" s="8"/>
      <c r="O41" s="11"/>
    </row>
    <row r="42" spans="5:15" x14ac:dyDescent="0.3">
      <c r="E42" s="8"/>
      <c r="F42" s="8"/>
      <c r="G42" s="8"/>
      <c r="O42" s="11"/>
    </row>
    <row r="43" spans="5:15" x14ac:dyDescent="0.3">
      <c r="E43" s="8"/>
      <c r="F43" s="8"/>
      <c r="G43" s="8"/>
      <c r="O43" s="11"/>
    </row>
    <row r="44" spans="5:15" x14ac:dyDescent="0.3">
      <c r="E44" s="8"/>
      <c r="F44" s="8"/>
      <c r="G44" s="8"/>
      <c r="O44" s="11"/>
    </row>
    <row r="45" spans="5:15" x14ac:dyDescent="0.3">
      <c r="E45" s="8"/>
      <c r="F45" s="8"/>
      <c r="G45" s="8"/>
      <c r="O45" s="11"/>
    </row>
    <row r="46" spans="5:15" x14ac:dyDescent="0.3">
      <c r="E46" s="8"/>
      <c r="F46" s="8"/>
      <c r="G46" s="8"/>
      <c r="O46" s="11"/>
    </row>
    <row r="47" spans="5:15" x14ac:dyDescent="0.3">
      <c r="E47" s="8"/>
      <c r="F47" s="8"/>
      <c r="G47" s="8"/>
      <c r="O47" s="11"/>
    </row>
    <row r="48" spans="5:15" x14ac:dyDescent="0.3">
      <c r="E48" s="8"/>
      <c r="F48" s="8"/>
      <c r="G48" s="8"/>
      <c r="O48" s="11"/>
    </row>
    <row r="49" spans="5:15" x14ac:dyDescent="0.3">
      <c r="E49" s="8"/>
      <c r="F49" s="8"/>
      <c r="G49" s="8"/>
      <c r="O49" s="11"/>
    </row>
    <row r="50" spans="5:15" x14ac:dyDescent="0.3">
      <c r="E50" s="8"/>
      <c r="F50" s="8"/>
      <c r="G50" s="8"/>
      <c r="O50" s="11"/>
    </row>
    <row r="51" spans="5:15" x14ac:dyDescent="0.3">
      <c r="E51" s="8"/>
      <c r="F51" s="8"/>
      <c r="G51" s="8"/>
      <c r="O51" s="11"/>
    </row>
    <row r="52" spans="5:15" x14ac:dyDescent="0.3">
      <c r="E52" s="8"/>
      <c r="F52" s="8"/>
      <c r="G52" s="8"/>
      <c r="O52" s="11"/>
    </row>
    <row r="53" spans="5:15" x14ac:dyDescent="0.3">
      <c r="E53" s="8"/>
      <c r="F53" s="8"/>
      <c r="G53" s="8"/>
      <c r="O53" s="11"/>
    </row>
    <row r="54" spans="5:15" x14ac:dyDescent="0.3">
      <c r="E54" s="8"/>
      <c r="F54" s="8"/>
      <c r="G54" s="8"/>
      <c r="O54" s="11"/>
    </row>
    <row r="55" spans="5:15" x14ac:dyDescent="0.3">
      <c r="E55" s="8"/>
      <c r="F55" s="8"/>
      <c r="G55" s="8"/>
      <c r="O55" s="11"/>
    </row>
    <row r="56" spans="5:15" x14ac:dyDescent="0.3">
      <c r="E56" s="8"/>
      <c r="F56" s="8"/>
      <c r="G56" s="8"/>
      <c r="O56" s="11"/>
    </row>
    <row r="57" spans="5:15" x14ac:dyDescent="0.3">
      <c r="E57" s="8"/>
      <c r="F57" s="8"/>
      <c r="G57" s="8"/>
      <c r="O57" s="11"/>
    </row>
    <row r="58" spans="5:15" x14ac:dyDescent="0.3">
      <c r="E58" s="8"/>
      <c r="F58" s="8"/>
      <c r="G58" s="8"/>
      <c r="O58" s="11"/>
    </row>
    <row r="59" spans="5:15" x14ac:dyDescent="0.3">
      <c r="E59" s="8"/>
      <c r="F59" s="8"/>
      <c r="G59" s="8"/>
      <c r="O59" s="11"/>
    </row>
    <row r="60" spans="5:15" x14ac:dyDescent="0.3">
      <c r="E60" s="8"/>
      <c r="F60" s="8"/>
      <c r="G60" s="8"/>
      <c r="O60" s="11"/>
    </row>
    <row r="61" spans="5:15" x14ac:dyDescent="0.3">
      <c r="E61" s="8"/>
      <c r="F61" s="8"/>
      <c r="G61" s="8"/>
      <c r="O61" s="11"/>
    </row>
    <row r="62" spans="5:15" x14ac:dyDescent="0.3">
      <c r="E62" s="8"/>
      <c r="F62" s="8"/>
      <c r="G62" s="8"/>
      <c r="O62" s="11"/>
    </row>
    <row r="63" spans="5:15" x14ac:dyDescent="0.3">
      <c r="E63" s="8"/>
      <c r="F63" s="8"/>
      <c r="G63" s="8"/>
      <c r="O63" s="11"/>
    </row>
    <row r="64" spans="5:15" x14ac:dyDescent="0.3">
      <c r="E64" s="8"/>
      <c r="F64" s="8"/>
      <c r="G64" s="8"/>
      <c r="O64" s="11"/>
    </row>
    <row r="65" spans="5:15" x14ac:dyDescent="0.3">
      <c r="E65" s="8"/>
      <c r="F65" s="8"/>
      <c r="G65" s="8"/>
      <c r="O65" s="11"/>
    </row>
    <row r="66" spans="5:15" x14ac:dyDescent="0.3">
      <c r="E66" s="8"/>
      <c r="F66" s="8"/>
      <c r="G66" s="8"/>
      <c r="O66" s="11"/>
    </row>
    <row r="67" spans="5:15" x14ac:dyDescent="0.3">
      <c r="E67" s="8"/>
      <c r="F67" s="8"/>
      <c r="G67" s="8"/>
      <c r="O67" s="11"/>
    </row>
    <row r="68" spans="5:15" x14ac:dyDescent="0.3">
      <c r="E68" s="8"/>
      <c r="F68" s="8"/>
      <c r="G68" s="8"/>
      <c r="O68" s="11"/>
    </row>
    <row r="69" spans="5:15" x14ac:dyDescent="0.3">
      <c r="E69" s="8"/>
      <c r="F69" s="8"/>
      <c r="G69" s="8"/>
      <c r="O69" s="11"/>
    </row>
    <row r="70" spans="5:15" x14ac:dyDescent="0.3">
      <c r="E70" s="8"/>
      <c r="F70" s="8"/>
      <c r="G70" s="8"/>
      <c r="O70" s="11"/>
    </row>
    <row r="71" spans="5:15" x14ac:dyDescent="0.3">
      <c r="E71" s="8"/>
      <c r="F71" s="8"/>
      <c r="G71" s="8"/>
      <c r="O71" s="11"/>
    </row>
    <row r="72" spans="5:15" x14ac:dyDescent="0.3">
      <c r="E72" s="8"/>
      <c r="F72" s="8"/>
      <c r="G72" s="8"/>
      <c r="O72" s="11"/>
    </row>
    <row r="73" spans="5:15" x14ac:dyDescent="0.3">
      <c r="E73" s="8"/>
      <c r="F73" s="8"/>
      <c r="G73" s="8"/>
      <c r="O73" s="11"/>
    </row>
    <row r="74" spans="5:15" x14ac:dyDescent="0.3">
      <c r="E74" s="8"/>
      <c r="F74" s="8"/>
      <c r="G74" s="8"/>
      <c r="O74" s="11"/>
    </row>
    <row r="75" spans="5:15" x14ac:dyDescent="0.3">
      <c r="E75" s="8"/>
      <c r="F75" s="8"/>
      <c r="G75" s="8"/>
      <c r="O75" s="11"/>
    </row>
    <row r="76" spans="5:15" x14ac:dyDescent="0.3">
      <c r="E76" s="8"/>
      <c r="F76" s="8"/>
      <c r="G76" s="8"/>
      <c r="O76" s="11"/>
    </row>
    <row r="77" spans="5:15" x14ac:dyDescent="0.3">
      <c r="E77" s="8"/>
      <c r="F77" s="8"/>
      <c r="G77" s="8"/>
      <c r="O77" s="11"/>
    </row>
    <row r="78" spans="5:15" x14ac:dyDescent="0.3">
      <c r="E78" s="8"/>
      <c r="F78" s="8"/>
      <c r="G78" s="8"/>
      <c r="O78" s="11"/>
    </row>
    <row r="79" spans="5:15" x14ac:dyDescent="0.3">
      <c r="E79" s="8"/>
      <c r="F79" s="8"/>
      <c r="G79" s="8"/>
      <c r="O79" s="11"/>
    </row>
    <row r="80" spans="5:15" x14ac:dyDescent="0.3">
      <c r="E80" s="8"/>
      <c r="F80" s="8"/>
      <c r="G80" s="8"/>
      <c r="O80" s="11"/>
    </row>
    <row r="81" spans="5:15" x14ac:dyDescent="0.3">
      <c r="E81" s="8"/>
      <c r="F81" s="8"/>
      <c r="G81" s="8"/>
      <c r="O81" s="11"/>
    </row>
    <row r="82" spans="5:15" x14ac:dyDescent="0.3">
      <c r="E82" s="8"/>
      <c r="F82" s="8"/>
      <c r="G82" s="8"/>
      <c r="O82" s="11"/>
    </row>
    <row r="83" spans="5:15" x14ac:dyDescent="0.3">
      <c r="E83" s="8"/>
      <c r="F83" s="8"/>
      <c r="G83" s="8"/>
      <c r="O83" s="11"/>
    </row>
    <row r="84" spans="5:15" x14ac:dyDescent="0.3">
      <c r="E84" s="8"/>
      <c r="F84" s="8"/>
      <c r="G84" s="8"/>
      <c r="O84" s="11"/>
    </row>
    <row r="85" spans="5:15" x14ac:dyDescent="0.3">
      <c r="E85" s="8"/>
      <c r="F85" s="8"/>
      <c r="G85" s="8"/>
      <c r="O85" s="11"/>
    </row>
    <row r="86" spans="5:15" x14ac:dyDescent="0.3">
      <c r="E86" s="8"/>
      <c r="F86" s="8"/>
      <c r="G86" s="8"/>
      <c r="O86" s="11"/>
    </row>
    <row r="87" spans="5:15" x14ac:dyDescent="0.3">
      <c r="E87" s="8"/>
      <c r="F87" s="8"/>
      <c r="G87" s="8"/>
      <c r="O87" s="11"/>
    </row>
    <row r="88" spans="5:15" x14ac:dyDescent="0.3">
      <c r="E88" s="8"/>
      <c r="F88" s="8"/>
      <c r="G88" s="8"/>
      <c r="O88" s="11"/>
    </row>
    <row r="89" spans="5:15" x14ac:dyDescent="0.3">
      <c r="E89" s="8"/>
      <c r="F89" s="8"/>
      <c r="G89" s="8"/>
      <c r="O89" s="11"/>
    </row>
    <row r="90" spans="5:15" x14ac:dyDescent="0.3">
      <c r="E90" s="8"/>
      <c r="F90" s="8"/>
      <c r="G90" s="8"/>
      <c r="O90" s="11"/>
    </row>
    <row r="91" spans="5:15" x14ac:dyDescent="0.3">
      <c r="E91" s="8"/>
      <c r="F91" s="8"/>
      <c r="G91" s="8"/>
      <c r="O91" s="11"/>
    </row>
    <row r="92" spans="5:15" x14ac:dyDescent="0.3">
      <c r="E92" s="8"/>
      <c r="F92" s="8"/>
      <c r="G92" s="8"/>
      <c r="O92" s="11"/>
    </row>
    <row r="93" spans="5:15" x14ac:dyDescent="0.3">
      <c r="E93" s="8"/>
      <c r="F93" s="8"/>
      <c r="G93" s="8"/>
      <c r="O93" s="11"/>
    </row>
    <row r="94" spans="5:15" x14ac:dyDescent="0.3">
      <c r="E94" s="8"/>
      <c r="F94" s="8"/>
      <c r="G94" s="8"/>
      <c r="O94" s="11"/>
    </row>
    <row r="95" spans="5:15" x14ac:dyDescent="0.3">
      <c r="E95" s="8"/>
      <c r="F95" s="8"/>
      <c r="G95" s="8"/>
      <c r="O95" s="11"/>
    </row>
    <row r="96" spans="5:15" x14ac:dyDescent="0.3">
      <c r="E96" s="8"/>
      <c r="F96" s="8"/>
      <c r="G96" s="8"/>
      <c r="O96" s="11"/>
    </row>
    <row r="97" spans="5:15" x14ac:dyDescent="0.3">
      <c r="E97" s="8"/>
      <c r="F97" s="8"/>
      <c r="G97" s="8"/>
      <c r="O97" s="11"/>
    </row>
    <row r="98" spans="5:15" x14ac:dyDescent="0.3">
      <c r="E98" s="8"/>
      <c r="F98" s="8"/>
      <c r="G98" s="8"/>
      <c r="O98" s="11"/>
    </row>
    <row r="99" spans="5:15" x14ac:dyDescent="0.3">
      <c r="E99" s="8"/>
      <c r="F99" s="8"/>
      <c r="G99" s="8"/>
      <c r="O99" s="11"/>
    </row>
    <row r="100" spans="5:15" x14ac:dyDescent="0.3">
      <c r="E100" s="8"/>
      <c r="F100" s="8"/>
      <c r="G100" s="8"/>
      <c r="O100" s="11"/>
    </row>
    <row r="101" spans="5:15" x14ac:dyDescent="0.3">
      <c r="E101" s="8"/>
      <c r="F101" s="8"/>
      <c r="G101" s="8"/>
      <c r="O101" s="11"/>
    </row>
    <row r="102" spans="5:15" x14ac:dyDescent="0.3">
      <c r="E102" s="8"/>
      <c r="F102" s="8"/>
      <c r="G102" s="8"/>
      <c r="O102" s="11"/>
    </row>
    <row r="103" spans="5:15" x14ac:dyDescent="0.3">
      <c r="E103" s="8"/>
      <c r="F103" s="8"/>
      <c r="G103" s="8"/>
      <c r="O103" s="11"/>
    </row>
    <row r="104" spans="5:15" x14ac:dyDescent="0.3">
      <c r="E104" s="8"/>
      <c r="F104" s="8"/>
      <c r="G104" s="8"/>
      <c r="O104" s="11"/>
    </row>
    <row r="105" spans="5:15" x14ac:dyDescent="0.3">
      <c r="E105" s="8"/>
      <c r="F105" s="8"/>
      <c r="G105" s="8"/>
      <c r="O105" s="11"/>
    </row>
    <row r="106" spans="5:15" x14ac:dyDescent="0.3">
      <c r="E106" s="8"/>
      <c r="F106" s="8"/>
      <c r="G106" s="8"/>
      <c r="O106" s="11"/>
    </row>
    <row r="107" spans="5:15" x14ac:dyDescent="0.3">
      <c r="E107" s="8"/>
      <c r="F107" s="8"/>
      <c r="G107" s="8"/>
      <c r="O107" s="11"/>
    </row>
    <row r="108" spans="5:15" x14ac:dyDescent="0.3">
      <c r="E108" s="8"/>
      <c r="F108" s="8"/>
      <c r="G108" s="8"/>
      <c r="O108" s="11"/>
    </row>
    <row r="109" spans="5:15" x14ac:dyDescent="0.3">
      <c r="E109" s="8"/>
      <c r="F109" s="8"/>
      <c r="G109" s="8"/>
      <c r="O109" s="11"/>
    </row>
    <row r="110" spans="5:15" x14ac:dyDescent="0.3">
      <c r="E110" s="8"/>
      <c r="F110" s="8"/>
      <c r="G110" s="8"/>
      <c r="O110" s="11"/>
    </row>
    <row r="111" spans="5:15" x14ac:dyDescent="0.3">
      <c r="E111" s="8"/>
      <c r="F111" s="8"/>
      <c r="G111" s="8"/>
      <c r="O111" s="11"/>
    </row>
    <row r="112" spans="5:15" x14ac:dyDescent="0.3">
      <c r="E112" s="8"/>
      <c r="F112" s="8"/>
      <c r="G112" s="8"/>
      <c r="O112" s="11"/>
    </row>
    <row r="113" spans="5:15" x14ac:dyDescent="0.3">
      <c r="E113" s="8"/>
      <c r="F113" s="8"/>
      <c r="G113" s="8"/>
      <c r="O113" s="11"/>
    </row>
    <row r="114" spans="5:15" x14ac:dyDescent="0.3">
      <c r="E114" s="8"/>
      <c r="F114" s="8"/>
      <c r="G114" s="8"/>
      <c r="O114" s="11"/>
    </row>
    <row r="115" spans="5:15" x14ac:dyDescent="0.3">
      <c r="E115" s="8"/>
      <c r="F115" s="8"/>
      <c r="G115" s="8"/>
      <c r="O115" s="11"/>
    </row>
    <row r="116" spans="5:15" x14ac:dyDescent="0.3">
      <c r="E116" s="8"/>
      <c r="F116" s="8"/>
      <c r="G116" s="8"/>
      <c r="O116" s="11"/>
    </row>
    <row r="117" spans="5:15" x14ac:dyDescent="0.3">
      <c r="E117" s="8"/>
      <c r="F117" s="8"/>
      <c r="G117" s="8"/>
      <c r="O117" s="11"/>
    </row>
    <row r="118" spans="5:15" x14ac:dyDescent="0.3">
      <c r="E118" s="8"/>
      <c r="F118" s="8"/>
      <c r="G118" s="8"/>
      <c r="O118" s="11"/>
    </row>
    <row r="119" spans="5:15" x14ac:dyDescent="0.3">
      <c r="E119" s="8"/>
      <c r="F119" s="8"/>
      <c r="G119" s="8"/>
      <c r="O119" s="11"/>
    </row>
    <row r="120" spans="5:15" x14ac:dyDescent="0.3">
      <c r="E120" s="8"/>
      <c r="F120" s="8"/>
      <c r="G120" s="8"/>
      <c r="O120" s="11"/>
    </row>
    <row r="121" spans="5:15" x14ac:dyDescent="0.3">
      <c r="E121" s="8"/>
      <c r="F121" s="8"/>
      <c r="G121" s="8"/>
      <c r="O121" s="11"/>
    </row>
    <row r="122" spans="5:15" x14ac:dyDescent="0.3">
      <c r="E122" s="8"/>
      <c r="F122" s="8"/>
      <c r="G122" s="8"/>
      <c r="O122" s="11"/>
    </row>
    <row r="123" spans="5:15" x14ac:dyDescent="0.3">
      <c r="E123" s="8"/>
      <c r="F123" s="8"/>
      <c r="G123" s="8"/>
      <c r="O123" s="11"/>
    </row>
    <row r="124" spans="5:15" x14ac:dyDescent="0.3">
      <c r="E124" s="8"/>
      <c r="F124" s="8"/>
      <c r="G124" s="8"/>
      <c r="O124" s="11"/>
    </row>
    <row r="125" spans="5:15" x14ac:dyDescent="0.3">
      <c r="E125" s="8"/>
      <c r="F125" s="8"/>
      <c r="G125" s="8"/>
      <c r="O125" s="11"/>
    </row>
    <row r="126" spans="5:15" x14ac:dyDescent="0.3">
      <c r="E126" s="8"/>
      <c r="F126" s="8"/>
      <c r="G126" s="8"/>
      <c r="O126" s="11"/>
    </row>
    <row r="127" spans="5:15" x14ac:dyDescent="0.3">
      <c r="E127" s="8"/>
      <c r="F127" s="8"/>
      <c r="G127" s="8"/>
      <c r="O127" s="11"/>
    </row>
    <row r="128" spans="5:15" x14ac:dyDescent="0.3">
      <c r="E128" s="8"/>
      <c r="F128" s="8"/>
      <c r="G128" s="8"/>
      <c r="O128" s="11"/>
    </row>
    <row r="129" spans="5:15" x14ac:dyDescent="0.3">
      <c r="E129" s="8"/>
      <c r="F129" s="8"/>
      <c r="G129" s="8"/>
      <c r="O129" s="11"/>
    </row>
    <row r="130" spans="5:15" x14ac:dyDescent="0.3">
      <c r="E130" s="8"/>
      <c r="F130" s="8"/>
      <c r="G130" s="8"/>
      <c r="O130" s="11"/>
    </row>
    <row r="131" spans="5:15" x14ac:dyDescent="0.3">
      <c r="E131" s="8"/>
      <c r="F131" s="8"/>
      <c r="G131" s="8"/>
      <c r="O131" s="11"/>
    </row>
    <row r="132" spans="5:15" x14ac:dyDescent="0.3">
      <c r="E132" s="8"/>
      <c r="F132" s="8"/>
      <c r="G132" s="8"/>
      <c r="O132" s="11"/>
    </row>
    <row r="133" spans="5:15" x14ac:dyDescent="0.3">
      <c r="E133" s="8"/>
      <c r="F133" s="8"/>
      <c r="G133" s="8"/>
      <c r="O133" s="11"/>
    </row>
    <row r="134" spans="5:15" x14ac:dyDescent="0.3">
      <c r="E134" s="8"/>
      <c r="F134" s="8"/>
      <c r="G134" s="8"/>
      <c r="O134" s="11"/>
    </row>
    <row r="135" spans="5:15" x14ac:dyDescent="0.3">
      <c r="E135" s="8"/>
      <c r="F135" s="8"/>
      <c r="G135" s="8"/>
      <c r="O135" s="11"/>
    </row>
    <row r="136" spans="5:15" x14ac:dyDescent="0.3">
      <c r="E136" s="8"/>
      <c r="F136" s="8"/>
      <c r="G136" s="8"/>
      <c r="O136" s="11"/>
    </row>
    <row r="137" spans="5:15" x14ac:dyDescent="0.3">
      <c r="E137" s="8"/>
      <c r="F137" s="8"/>
      <c r="G137" s="8"/>
      <c r="O137" s="11"/>
    </row>
    <row r="138" spans="5:15" x14ac:dyDescent="0.3">
      <c r="E138" s="8"/>
      <c r="F138" s="8"/>
      <c r="G138" s="8"/>
      <c r="O138" s="11"/>
    </row>
    <row r="139" spans="5:15" x14ac:dyDescent="0.3">
      <c r="E139" s="8"/>
      <c r="F139" s="8"/>
      <c r="G139" s="8"/>
      <c r="O139" s="11"/>
    </row>
    <row r="140" spans="5:15" x14ac:dyDescent="0.3">
      <c r="E140" s="8"/>
      <c r="F140" s="8"/>
      <c r="G140" s="8"/>
      <c r="O140" s="11"/>
    </row>
    <row r="141" spans="5:15" x14ac:dyDescent="0.3">
      <c r="E141" s="8"/>
      <c r="F141" s="8"/>
      <c r="G141" s="8"/>
      <c r="O141" s="11"/>
    </row>
    <row r="142" spans="5:15" x14ac:dyDescent="0.3">
      <c r="E142" s="8"/>
      <c r="F142" s="8"/>
      <c r="G142" s="8"/>
      <c r="O142" s="11"/>
    </row>
    <row r="143" spans="5:15" x14ac:dyDescent="0.3">
      <c r="E143" s="8"/>
      <c r="F143" s="8"/>
      <c r="G143" s="8"/>
      <c r="O143" s="11"/>
    </row>
    <row r="144" spans="5:15" x14ac:dyDescent="0.3">
      <c r="E144" s="8"/>
      <c r="F144" s="8"/>
      <c r="G144" s="8"/>
      <c r="O144" s="11"/>
    </row>
    <row r="145" spans="5:15" x14ac:dyDescent="0.3">
      <c r="E145" s="8"/>
      <c r="F145" s="8"/>
      <c r="G145" s="8"/>
      <c r="O145" s="11"/>
    </row>
    <row r="146" spans="5:15" x14ac:dyDescent="0.3">
      <c r="E146" s="8"/>
      <c r="F146" s="8"/>
      <c r="G146" s="8"/>
      <c r="O146" s="11"/>
    </row>
    <row r="147" spans="5:15" x14ac:dyDescent="0.3">
      <c r="E147" s="8"/>
      <c r="F147" s="8"/>
      <c r="G147" s="8"/>
      <c r="O147" s="11"/>
    </row>
    <row r="148" spans="5:15" x14ac:dyDescent="0.3">
      <c r="E148" s="8"/>
      <c r="F148" s="8"/>
      <c r="G148" s="8"/>
      <c r="O148" s="11"/>
    </row>
    <row r="149" spans="5:15" x14ac:dyDescent="0.3">
      <c r="E149" s="8"/>
      <c r="F149" s="8"/>
      <c r="G149" s="8"/>
      <c r="O149" s="11"/>
    </row>
    <row r="150" spans="5:15" x14ac:dyDescent="0.3">
      <c r="E150" s="8"/>
      <c r="F150" s="8"/>
      <c r="G150" s="8"/>
      <c r="O150" s="11"/>
    </row>
    <row r="151" spans="5:15" x14ac:dyDescent="0.3">
      <c r="E151" s="8"/>
      <c r="F151" s="8"/>
      <c r="G151" s="8"/>
      <c r="O151" s="11"/>
    </row>
    <row r="152" spans="5:15" x14ac:dyDescent="0.3">
      <c r="E152" s="8"/>
      <c r="F152" s="8"/>
      <c r="G152" s="8"/>
      <c r="O152" s="11"/>
    </row>
    <row r="153" spans="5:15" x14ac:dyDescent="0.3">
      <c r="E153" s="8"/>
      <c r="F153" s="8"/>
      <c r="G153" s="8"/>
      <c r="O153" s="11"/>
    </row>
    <row r="154" spans="5:15" x14ac:dyDescent="0.3">
      <c r="E154" s="8"/>
      <c r="F154" s="8"/>
      <c r="G154" s="8"/>
      <c r="O154" s="11"/>
    </row>
    <row r="155" spans="5:15" x14ac:dyDescent="0.3">
      <c r="E155" s="8"/>
      <c r="F155" s="8"/>
      <c r="G155" s="8"/>
      <c r="O155" s="11"/>
    </row>
    <row r="156" spans="5:15" x14ac:dyDescent="0.3">
      <c r="E156" s="8"/>
      <c r="F156" s="8"/>
      <c r="G156" s="8"/>
      <c r="O156" s="11"/>
    </row>
    <row r="157" spans="5:15" x14ac:dyDescent="0.3">
      <c r="E157" s="8"/>
      <c r="F157" s="8"/>
      <c r="G157" s="8"/>
      <c r="O157" s="11"/>
    </row>
    <row r="158" spans="5:15" x14ac:dyDescent="0.3">
      <c r="E158" s="8"/>
      <c r="F158" s="8"/>
      <c r="G158" s="8"/>
      <c r="O158" s="11"/>
    </row>
    <row r="159" spans="5:15" x14ac:dyDescent="0.3">
      <c r="E159" s="8"/>
      <c r="F159" s="8"/>
      <c r="G159" s="8"/>
      <c r="O159" s="11"/>
    </row>
    <row r="160" spans="5:15" x14ac:dyDescent="0.3">
      <c r="E160" s="8"/>
      <c r="F160" s="8"/>
      <c r="G160" s="8"/>
      <c r="O160" s="11"/>
    </row>
    <row r="161" spans="5:15" x14ac:dyDescent="0.3">
      <c r="E161" s="8"/>
      <c r="F161" s="8"/>
      <c r="G161" s="8"/>
      <c r="O161" s="11"/>
    </row>
    <row r="162" spans="5:15" x14ac:dyDescent="0.3">
      <c r="E162" s="8"/>
      <c r="F162" s="8"/>
      <c r="G162" s="8"/>
      <c r="O162" s="11"/>
    </row>
    <row r="163" spans="5:15" x14ac:dyDescent="0.3">
      <c r="E163" s="8"/>
      <c r="F163" s="8"/>
      <c r="G163" s="8"/>
      <c r="O163" s="11"/>
    </row>
    <row r="164" spans="5:15" x14ac:dyDescent="0.3">
      <c r="E164" s="8"/>
      <c r="F164" s="8"/>
      <c r="G164" s="8"/>
      <c r="O164" s="11"/>
    </row>
    <row r="165" spans="5:15" x14ac:dyDescent="0.3">
      <c r="E165" s="8"/>
      <c r="F165" s="8"/>
      <c r="G165" s="8"/>
      <c r="O165" s="11"/>
    </row>
    <row r="166" spans="5:15" x14ac:dyDescent="0.3">
      <c r="E166" s="8"/>
      <c r="F166" s="8"/>
      <c r="G166" s="8"/>
      <c r="O166" s="11"/>
    </row>
    <row r="167" spans="5:15" x14ac:dyDescent="0.3">
      <c r="E167" s="8"/>
      <c r="F167" s="8"/>
      <c r="G167" s="8"/>
      <c r="O167" s="11"/>
    </row>
    <row r="168" spans="5:15" x14ac:dyDescent="0.3">
      <c r="E168" s="8"/>
      <c r="F168" s="8"/>
      <c r="G168" s="8"/>
      <c r="O168" s="11"/>
    </row>
    <row r="169" spans="5:15" x14ac:dyDescent="0.3">
      <c r="E169" s="8"/>
      <c r="F169" s="8"/>
      <c r="G169" s="8"/>
      <c r="O169" s="11"/>
    </row>
    <row r="170" spans="5:15" x14ac:dyDescent="0.3">
      <c r="E170" s="8"/>
      <c r="F170" s="8"/>
      <c r="G170" s="8"/>
      <c r="O170" s="11"/>
    </row>
    <row r="171" spans="5:15" x14ac:dyDescent="0.3">
      <c r="E171" s="8"/>
      <c r="F171" s="8"/>
      <c r="G171" s="8"/>
      <c r="O171" s="11"/>
    </row>
    <row r="172" spans="5:15" x14ac:dyDescent="0.3">
      <c r="E172" s="8"/>
      <c r="F172" s="8"/>
      <c r="G172" s="8"/>
      <c r="O172" s="11"/>
    </row>
    <row r="173" spans="5:15" x14ac:dyDescent="0.3">
      <c r="E173" s="8"/>
      <c r="F173" s="8"/>
      <c r="G173" s="8"/>
      <c r="O173" s="11"/>
    </row>
    <row r="174" spans="5:15" x14ac:dyDescent="0.3">
      <c r="E174" s="8"/>
      <c r="F174" s="8"/>
      <c r="G174" s="8"/>
      <c r="O174" s="11"/>
    </row>
    <row r="175" spans="5:15" x14ac:dyDescent="0.3">
      <c r="E175" s="8"/>
      <c r="F175" s="8"/>
      <c r="G175" s="8"/>
      <c r="O175" s="11"/>
    </row>
    <row r="176" spans="5:15" x14ac:dyDescent="0.3">
      <c r="E176" s="8"/>
      <c r="F176" s="8"/>
      <c r="G176" s="8"/>
      <c r="O176" s="11"/>
    </row>
    <row r="177" spans="5:15" x14ac:dyDescent="0.3">
      <c r="E177" s="8"/>
      <c r="F177" s="8"/>
      <c r="G177" s="8"/>
      <c r="O177" s="11"/>
    </row>
    <row r="178" spans="5:15" x14ac:dyDescent="0.3">
      <c r="E178" s="8"/>
      <c r="F178" s="8"/>
      <c r="G178" s="8"/>
      <c r="O178" s="11"/>
    </row>
    <row r="179" spans="5:15" x14ac:dyDescent="0.3">
      <c r="E179" s="8"/>
      <c r="F179" s="8"/>
      <c r="G179" s="8"/>
      <c r="O179" s="11"/>
    </row>
    <row r="180" spans="5:15" x14ac:dyDescent="0.3">
      <c r="E180" s="8"/>
      <c r="F180" s="8"/>
      <c r="G180" s="8"/>
      <c r="O180" s="11"/>
    </row>
    <row r="181" spans="5:15" x14ac:dyDescent="0.3">
      <c r="E181" s="8"/>
      <c r="F181" s="8"/>
      <c r="G181" s="8"/>
      <c r="O181" s="11"/>
    </row>
    <row r="182" spans="5:15" x14ac:dyDescent="0.3">
      <c r="E182" s="8"/>
      <c r="F182" s="8"/>
      <c r="G182" s="8"/>
      <c r="O182" s="11"/>
    </row>
    <row r="183" spans="5:15" x14ac:dyDescent="0.3">
      <c r="E183" s="8"/>
      <c r="F183" s="8"/>
      <c r="G183" s="8"/>
      <c r="O183" s="11"/>
    </row>
    <row r="184" spans="5:15" x14ac:dyDescent="0.3">
      <c r="E184" s="8"/>
      <c r="F184" s="8"/>
      <c r="G184" s="8"/>
      <c r="O184" s="11"/>
    </row>
    <row r="185" spans="5:15" x14ac:dyDescent="0.3">
      <c r="E185" s="8"/>
      <c r="F185" s="8"/>
      <c r="G185" s="8"/>
      <c r="O185" s="11"/>
    </row>
    <row r="186" spans="5:15" x14ac:dyDescent="0.3">
      <c r="E186" s="8"/>
      <c r="F186" s="8"/>
      <c r="G186" s="8"/>
      <c r="O186" s="11"/>
    </row>
    <row r="187" spans="5:15" x14ac:dyDescent="0.3">
      <c r="E187" s="8"/>
      <c r="F187" s="8"/>
      <c r="G187" s="8"/>
      <c r="O187" s="11"/>
    </row>
    <row r="188" spans="5:15" x14ac:dyDescent="0.3">
      <c r="E188" s="8"/>
      <c r="F188" s="8"/>
      <c r="G188" s="8"/>
      <c r="O188" s="11"/>
    </row>
    <row r="189" spans="5:15" x14ac:dyDescent="0.3">
      <c r="E189" s="8"/>
      <c r="F189" s="8"/>
      <c r="G189" s="8"/>
      <c r="O189" s="11"/>
    </row>
    <row r="190" spans="5:15" x14ac:dyDescent="0.3">
      <c r="E190" s="8"/>
      <c r="F190" s="8"/>
      <c r="G190" s="8"/>
      <c r="O190" s="11"/>
    </row>
    <row r="191" spans="5:15" x14ac:dyDescent="0.3">
      <c r="E191" s="8"/>
      <c r="F191" s="8"/>
      <c r="G191" s="8"/>
      <c r="O191" s="11"/>
    </row>
    <row r="192" spans="5:15" x14ac:dyDescent="0.3">
      <c r="E192" s="8"/>
      <c r="F192" s="8"/>
      <c r="G192" s="8"/>
      <c r="O192" s="11"/>
    </row>
    <row r="193" spans="5:15" x14ac:dyDescent="0.3">
      <c r="E193" s="8"/>
      <c r="F193" s="8"/>
      <c r="G193" s="8"/>
      <c r="O193" s="11"/>
    </row>
    <row r="194" spans="5:15" x14ac:dyDescent="0.3">
      <c r="E194" s="8"/>
      <c r="F194" s="8"/>
      <c r="G194" s="8"/>
      <c r="O194" s="11"/>
    </row>
    <row r="195" spans="5:15" x14ac:dyDescent="0.3">
      <c r="E195" s="8"/>
      <c r="F195" s="8"/>
      <c r="G195" s="8"/>
      <c r="O195" s="11"/>
    </row>
    <row r="196" spans="5:15" x14ac:dyDescent="0.3">
      <c r="E196" s="8"/>
      <c r="F196" s="8"/>
      <c r="G196" s="8"/>
      <c r="O196" s="11"/>
    </row>
    <row r="197" spans="5:15" x14ac:dyDescent="0.3">
      <c r="E197" s="8"/>
      <c r="F197" s="8"/>
      <c r="G197" s="8"/>
      <c r="O197" s="11"/>
    </row>
    <row r="198" spans="5:15" x14ac:dyDescent="0.3">
      <c r="E198" s="8"/>
      <c r="F198" s="8"/>
      <c r="G198" s="8"/>
      <c r="O198" s="11"/>
    </row>
    <row r="199" spans="5:15" x14ac:dyDescent="0.3">
      <c r="E199" s="8"/>
      <c r="F199" s="8"/>
      <c r="G199" s="8"/>
      <c r="O199" s="11"/>
    </row>
    <row r="200" spans="5:15" x14ac:dyDescent="0.3">
      <c r="E200" s="8"/>
      <c r="F200" s="8"/>
      <c r="G200" s="8"/>
      <c r="O200" s="11"/>
    </row>
  </sheetData>
  <mergeCells count="1">
    <mergeCell ref="A1:O1"/>
  </mergeCells>
  <conditionalFormatting sqref="H3:H200">
    <cfRule type="containsText" dxfId="2" priority="1" operator="containsText" text="High">
      <formula>NOT(ISERROR(SEARCH("High",H3)))</formula>
    </cfRule>
    <cfRule type="containsText" dxfId="1" priority="2" operator="containsText" text="Medium">
      <formula>NOT(ISERROR(SEARCH("Medium",H3)))</formula>
    </cfRule>
    <cfRule type="containsText" dxfId="0" priority="3" operator="containsText" text="Low">
      <formula>NOT(ISERROR(SEARCH("Low",H3)))</formula>
    </cfRule>
  </conditionalFormatting>
  <dataValidations count="3">
    <dataValidation type="whole" allowBlank="1" showInputMessage="1" showErrorMessage="1" errorTitle="Rating out of range" error="Enter a whole number from 1 (lowest) to 5 (highest)." sqref="E3:F200" xr:uid="{8B51FE96-8DD4-44A4-90C5-996A0B4CD2A6}">
      <formula1>1</formula1>
      <formula2>5</formula2>
    </dataValidation>
    <dataValidation type="list" allowBlank="1" showInputMessage="1" showErrorMessage="1" sqref="K3:K200" xr:uid="{B79301B1-9ACE-44C4-89DF-E5D6043815A2}">
      <formula1>"""Open,Monitoring,Mitigating,Closed"""</formula1>
    </dataValidation>
    <dataValidation type="list" allowBlank="1" showInputMessage="1" showErrorMessage="1" sqref="L3:L200" xr:uid="{4FD90768-0D53-440B-8BB9-95BB65D16C68}">
      <formula1>"""M365 file (SharePoint),Email (Outlook),Teams chat / channel,Meeting notes / transcript,Web (public benchmark)"""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8875B-664F-493C-AD34-9B20A9C50A89}">
  <dimension ref="A1:H200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2.6640625" customWidth="1"/>
    <col min="2" max="2" width="13.6640625" customWidth="1"/>
    <col min="3" max="4" width="24.6640625" customWidth="1"/>
    <col min="5" max="6" width="44.6640625" customWidth="1"/>
    <col min="7" max="7" width="46.6640625" customWidth="1"/>
    <col min="8" max="8" width="62.6640625" customWidth="1"/>
  </cols>
  <sheetData>
    <row r="1" spans="1:8" ht="26.25" customHeight="1" x14ac:dyDescent="0.3">
      <c r="A1" s="45" t="s">
        <v>159</v>
      </c>
      <c r="B1" s="45"/>
      <c r="C1" s="45"/>
      <c r="D1" s="45"/>
      <c r="E1" s="45"/>
      <c r="F1" s="45"/>
      <c r="G1" s="45"/>
      <c r="H1" s="45"/>
    </row>
    <row r="2" spans="1:8" ht="30" customHeight="1" x14ac:dyDescent="0.3">
      <c r="A2" s="3" t="s">
        <v>160</v>
      </c>
      <c r="B2" s="3" t="s">
        <v>161</v>
      </c>
      <c r="C2" s="3" t="s">
        <v>34</v>
      </c>
      <c r="D2" s="3" t="s">
        <v>35</v>
      </c>
      <c r="E2" s="3" t="s">
        <v>36</v>
      </c>
      <c r="F2" s="3" t="s">
        <v>162</v>
      </c>
      <c r="G2" s="3" t="s">
        <v>163</v>
      </c>
      <c r="H2" s="3" t="s">
        <v>164</v>
      </c>
    </row>
    <row r="3" spans="1:8" ht="48" customHeight="1" x14ac:dyDescent="0.3">
      <c r="A3" s="12" t="s">
        <v>165</v>
      </c>
      <c r="B3" s="14">
        <v>4473</v>
      </c>
      <c r="C3" s="4" t="s">
        <v>166</v>
      </c>
      <c r="D3" s="10" t="s">
        <v>116</v>
      </c>
      <c r="E3" s="4" t="s">
        <v>167</v>
      </c>
      <c r="F3" s="4" t="s">
        <v>168</v>
      </c>
      <c r="G3" s="4" t="s">
        <v>169</v>
      </c>
      <c r="H3" s="19" t="s">
        <v>115</v>
      </c>
    </row>
    <row r="4" spans="1:8" ht="33.75" customHeight="1" x14ac:dyDescent="0.3">
      <c r="A4" s="12" t="s">
        <v>170</v>
      </c>
      <c r="B4" s="14">
        <v>9333</v>
      </c>
      <c r="C4" s="4" t="s">
        <v>166</v>
      </c>
      <c r="D4" s="10" t="s">
        <v>116</v>
      </c>
      <c r="E4" s="4" t="s">
        <v>171</v>
      </c>
      <c r="F4" s="4" t="s">
        <v>172</v>
      </c>
      <c r="G4" s="4" t="s">
        <v>169</v>
      </c>
      <c r="H4" s="19" t="s">
        <v>115</v>
      </c>
    </row>
    <row r="5" spans="1:8" ht="33.75" customHeight="1" x14ac:dyDescent="0.3">
      <c r="A5" s="12" t="s">
        <v>173</v>
      </c>
      <c r="B5" s="14">
        <v>6818</v>
      </c>
      <c r="C5" s="4" t="s">
        <v>166</v>
      </c>
      <c r="D5" s="10" t="s">
        <v>116</v>
      </c>
      <c r="E5" s="4" t="s">
        <v>174</v>
      </c>
      <c r="F5" s="4" t="s">
        <v>175</v>
      </c>
      <c r="G5" s="4" t="s">
        <v>169</v>
      </c>
      <c r="H5" s="19" t="s">
        <v>115</v>
      </c>
    </row>
    <row r="6" spans="1:8" ht="33.75" customHeight="1" x14ac:dyDescent="0.3">
      <c r="A6" s="12" t="s">
        <v>176</v>
      </c>
      <c r="B6" s="14">
        <v>4287</v>
      </c>
      <c r="C6" s="4" t="s">
        <v>166</v>
      </c>
      <c r="D6" s="10" t="s">
        <v>116</v>
      </c>
      <c r="E6" s="4" t="s">
        <v>177</v>
      </c>
      <c r="F6" s="4" t="s">
        <v>178</v>
      </c>
      <c r="G6" s="4" t="s">
        <v>169</v>
      </c>
      <c r="H6" s="19" t="s">
        <v>115</v>
      </c>
    </row>
    <row r="7" spans="1:8" ht="33.75" customHeight="1" x14ac:dyDescent="0.3">
      <c r="A7" s="12" t="s">
        <v>179</v>
      </c>
      <c r="B7" s="14">
        <v>4866</v>
      </c>
      <c r="C7" s="4" t="s">
        <v>166</v>
      </c>
      <c r="D7" s="10" t="s">
        <v>116</v>
      </c>
      <c r="E7" s="4" t="s">
        <v>171</v>
      </c>
      <c r="F7" s="4" t="s">
        <v>180</v>
      </c>
      <c r="G7" s="4" t="s">
        <v>169</v>
      </c>
      <c r="H7" s="19" t="s">
        <v>115</v>
      </c>
    </row>
    <row r="8" spans="1:8" ht="33.75" customHeight="1" x14ac:dyDescent="0.3">
      <c r="A8" s="12" t="s">
        <v>181</v>
      </c>
      <c r="B8" s="14">
        <v>96</v>
      </c>
      <c r="C8" s="4" t="s">
        <v>182</v>
      </c>
      <c r="D8" s="10" t="s">
        <v>183</v>
      </c>
      <c r="E8" s="4" t="s">
        <v>184</v>
      </c>
      <c r="F8" s="4" t="s">
        <v>185</v>
      </c>
      <c r="G8" s="4" t="s">
        <v>169</v>
      </c>
      <c r="H8" s="19" t="s">
        <v>115</v>
      </c>
    </row>
    <row r="9" spans="1:8" ht="33.75" customHeight="1" x14ac:dyDescent="0.3">
      <c r="A9" s="12" t="s">
        <v>186</v>
      </c>
      <c r="B9" s="14">
        <v>3331</v>
      </c>
      <c r="C9" s="4" t="s">
        <v>187</v>
      </c>
      <c r="D9" s="10" t="s">
        <v>137</v>
      </c>
      <c r="E9" s="13" t="s">
        <v>188</v>
      </c>
      <c r="F9" s="4" t="s">
        <v>189</v>
      </c>
      <c r="G9" s="4" t="s">
        <v>190</v>
      </c>
      <c r="H9" s="19" t="s">
        <v>136</v>
      </c>
    </row>
    <row r="10" spans="1:8" ht="48" customHeight="1" x14ac:dyDescent="0.3">
      <c r="A10" s="12" t="s">
        <v>191</v>
      </c>
      <c r="B10" s="15">
        <v>0.8</v>
      </c>
      <c r="C10" s="4" t="s">
        <v>192</v>
      </c>
      <c r="D10" s="10" t="s">
        <v>193</v>
      </c>
      <c r="E10" s="4" t="s">
        <v>194</v>
      </c>
      <c r="F10" s="4" t="s">
        <v>195</v>
      </c>
      <c r="G10" s="4" t="s">
        <v>196</v>
      </c>
      <c r="H10" s="19" t="s">
        <v>157</v>
      </c>
    </row>
    <row r="11" spans="1:8" ht="48" customHeight="1" x14ac:dyDescent="0.3">
      <c r="A11" s="12" t="s">
        <v>197</v>
      </c>
      <c r="B11" s="16">
        <v>95.22</v>
      </c>
      <c r="C11" s="4" t="s">
        <v>198</v>
      </c>
      <c r="D11" s="10" t="s">
        <v>151</v>
      </c>
      <c r="E11" s="4" t="s">
        <v>199</v>
      </c>
      <c r="F11" s="4" t="s">
        <v>200</v>
      </c>
      <c r="G11" s="4" t="s">
        <v>201</v>
      </c>
      <c r="H11" s="19" t="s">
        <v>202</v>
      </c>
    </row>
    <row r="12" spans="1:8" ht="33.75" customHeight="1" x14ac:dyDescent="0.3">
      <c r="A12" s="12" t="s">
        <v>203</v>
      </c>
      <c r="B12" s="16">
        <v>90.58</v>
      </c>
      <c r="C12" s="4" t="s">
        <v>198</v>
      </c>
      <c r="D12" s="10" t="s">
        <v>151</v>
      </c>
      <c r="E12" s="4" t="s">
        <v>204</v>
      </c>
      <c r="F12" s="4" t="s">
        <v>205</v>
      </c>
      <c r="G12" s="4" t="s">
        <v>206</v>
      </c>
      <c r="H12" s="19" t="s">
        <v>202</v>
      </c>
    </row>
    <row r="13" spans="1:8" ht="33.75" customHeight="1" x14ac:dyDescent="0.3">
      <c r="A13" s="12" t="s">
        <v>207</v>
      </c>
      <c r="B13" s="16">
        <v>6.56</v>
      </c>
      <c r="C13" s="4" t="s">
        <v>208</v>
      </c>
      <c r="D13" s="10" t="s">
        <v>151</v>
      </c>
      <c r="E13" s="4" t="s">
        <v>209</v>
      </c>
      <c r="F13" s="4" t="s">
        <v>210</v>
      </c>
      <c r="G13" s="4" t="s">
        <v>211</v>
      </c>
      <c r="H13" s="19" t="s">
        <v>150</v>
      </c>
    </row>
    <row r="14" spans="1:8" ht="33.75" customHeight="1" x14ac:dyDescent="0.3">
      <c r="A14" s="12" t="s">
        <v>212</v>
      </c>
      <c r="B14" s="17">
        <v>0.53139999999999998</v>
      </c>
      <c r="C14" s="4" t="s">
        <v>213</v>
      </c>
      <c r="D14" s="10" t="s">
        <v>144</v>
      </c>
      <c r="E14" s="13" t="s">
        <v>214</v>
      </c>
      <c r="F14" s="4" t="s">
        <v>215</v>
      </c>
      <c r="G14" s="4" t="s">
        <v>216</v>
      </c>
      <c r="H14" s="19" t="s">
        <v>143</v>
      </c>
    </row>
    <row r="15" spans="1:8" ht="48" customHeight="1" x14ac:dyDescent="0.3">
      <c r="A15" s="12" t="s">
        <v>217</v>
      </c>
      <c r="B15" s="14">
        <v>34</v>
      </c>
      <c r="C15" s="4" t="s">
        <v>218</v>
      </c>
      <c r="D15" s="10" t="s">
        <v>219</v>
      </c>
      <c r="E15" s="4" t="s">
        <v>220</v>
      </c>
      <c r="F15" s="4" t="s">
        <v>221</v>
      </c>
      <c r="G15" s="4" t="s">
        <v>222</v>
      </c>
      <c r="H15" s="19" t="s">
        <v>129</v>
      </c>
    </row>
    <row r="16" spans="1:8" ht="33.75" customHeight="1" x14ac:dyDescent="0.3">
      <c r="A16" s="12" t="s">
        <v>223</v>
      </c>
      <c r="B16" s="18">
        <v>0.24</v>
      </c>
      <c r="C16" s="4" t="s">
        <v>224</v>
      </c>
      <c r="D16" s="10" t="s">
        <v>225</v>
      </c>
      <c r="E16" s="4" t="s">
        <v>226</v>
      </c>
      <c r="F16" s="4" t="s">
        <v>227</v>
      </c>
      <c r="G16" s="4" t="s">
        <v>228</v>
      </c>
      <c r="H16" s="19" t="s">
        <v>229</v>
      </c>
    </row>
    <row r="17" spans="1:8" ht="48" customHeight="1" x14ac:dyDescent="0.3">
      <c r="A17" s="12" t="s">
        <v>230</v>
      </c>
      <c r="B17" s="18">
        <v>0.16</v>
      </c>
      <c r="C17" s="4" t="s">
        <v>224</v>
      </c>
      <c r="D17" s="10" t="s">
        <v>225</v>
      </c>
      <c r="E17" s="4" t="s">
        <v>231</v>
      </c>
      <c r="F17" s="4" t="s">
        <v>232</v>
      </c>
      <c r="G17" s="4" t="s">
        <v>228</v>
      </c>
      <c r="H17" s="19" t="s">
        <v>233</v>
      </c>
    </row>
    <row r="18" spans="1:8" x14ac:dyDescent="0.3">
      <c r="D18" s="11"/>
    </row>
    <row r="19" spans="1:8" x14ac:dyDescent="0.3">
      <c r="D19" s="11"/>
    </row>
    <row r="20" spans="1:8" x14ac:dyDescent="0.3">
      <c r="D20" s="11"/>
    </row>
    <row r="21" spans="1:8" x14ac:dyDescent="0.3">
      <c r="D21" s="11"/>
    </row>
    <row r="22" spans="1:8" x14ac:dyDescent="0.3">
      <c r="D22" s="11"/>
    </row>
    <row r="23" spans="1:8" x14ac:dyDescent="0.3">
      <c r="D23" s="11"/>
    </row>
    <row r="24" spans="1:8" x14ac:dyDescent="0.3">
      <c r="D24" s="11"/>
    </row>
    <row r="25" spans="1:8" x14ac:dyDescent="0.3">
      <c r="D25" s="11"/>
    </row>
    <row r="26" spans="1:8" x14ac:dyDescent="0.3">
      <c r="D26" s="11"/>
    </row>
    <row r="27" spans="1:8" x14ac:dyDescent="0.3">
      <c r="D27" s="11"/>
    </row>
    <row r="28" spans="1:8" x14ac:dyDescent="0.3">
      <c r="D28" s="11"/>
    </row>
    <row r="29" spans="1:8" x14ac:dyDescent="0.3">
      <c r="D29" s="11"/>
    </row>
    <row r="30" spans="1:8" x14ac:dyDescent="0.3">
      <c r="D30" s="11"/>
    </row>
    <row r="31" spans="1:8" x14ac:dyDescent="0.3">
      <c r="D31" s="11"/>
    </row>
    <row r="32" spans="1:8" x14ac:dyDescent="0.3">
      <c r="D32" s="11"/>
    </row>
    <row r="33" spans="4:4" x14ac:dyDescent="0.3">
      <c r="D33" s="11"/>
    </row>
    <row r="34" spans="4:4" x14ac:dyDescent="0.3">
      <c r="D34" s="11"/>
    </row>
    <row r="35" spans="4:4" x14ac:dyDescent="0.3">
      <c r="D35" s="11"/>
    </row>
    <row r="36" spans="4:4" x14ac:dyDescent="0.3">
      <c r="D36" s="11"/>
    </row>
    <row r="37" spans="4:4" x14ac:dyDescent="0.3">
      <c r="D37" s="11"/>
    </row>
    <row r="38" spans="4:4" x14ac:dyDescent="0.3">
      <c r="D38" s="11"/>
    </row>
    <row r="39" spans="4:4" x14ac:dyDescent="0.3">
      <c r="D39" s="11"/>
    </row>
    <row r="40" spans="4:4" x14ac:dyDescent="0.3">
      <c r="D40" s="11"/>
    </row>
    <row r="41" spans="4:4" x14ac:dyDescent="0.3">
      <c r="D41" s="11"/>
    </row>
    <row r="42" spans="4:4" x14ac:dyDescent="0.3">
      <c r="D42" s="11"/>
    </row>
    <row r="43" spans="4:4" x14ac:dyDescent="0.3">
      <c r="D43" s="11"/>
    </row>
    <row r="44" spans="4:4" x14ac:dyDescent="0.3">
      <c r="D44" s="11"/>
    </row>
    <row r="45" spans="4:4" x14ac:dyDescent="0.3">
      <c r="D45" s="11"/>
    </row>
    <row r="46" spans="4:4" x14ac:dyDescent="0.3">
      <c r="D46" s="11"/>
    </row>
    <row r="47" spans="4:4" x14ac:dyDescent="0.3">
      <c r="D47" s="11"/>
    </row>
    <row r="48" spans="4:4" x14ac:dyDescent="0.3">
      <c r="D48" s="11"/>
    </row>
    <row r="49" spans="4:4" x14ac:dyDescent="0.3">
      <c r="D49" s="11"/>
    </row>
    <row r="50" spans="4:4" x14ac:dyDescent="0.3">
      <c r="D50" s="11"/>
    </row>
    <row r="51" spans="4:4" x14ac:dyDescent="0.3">
      <c r="D51" s="11"/>
    </row>
    <row r="52" spans="4:4" x14ac:dyDescent="0.3">
      <c r="D52" s="11"/>
    </row>
    <row r="53" spans="4:4" x14ac:dyDescent="0.3">
      <c r="D53" s="11"/>
    </row>
    <row r="54" spans="4:4" x14ac:dyDescent="0.3">
      <c r="D54" s="11"/>
    </row>
    <row r="55" spans="4:4" x14ac:dyDescent="0.3">
      <c r="D55" s="11"/>
    </row>
    <row r="56" spans="4:4" x14ac:dyDescent="0.3">
      <c r="D56" s="11"/>
    </row>
    <row r="57" spans="4:4" x14ac:dyDescent="0.3">
      <c r="D57" s="11"/>
    </row>
    <row r="58" spans="4:4" x14ac:dyDescent="0.3">
      <c r="D58" s="11"/>
    </row>
    <row r="59" spans="4:4" x14ac:dyDescent="0.3">
      <c r="D59" s="11"/>
    </row>
    <row r="60" spans="4:4" x14ac:dyDescent="0.3">
      <c r="D60" s="11"/>
    </row>
    <row r="61" spans="4:4" x14ac:dyDescent="0.3">
      <c r="D61" s="11"/>
    </row>
    <row r="62" spans="4:4" x14ac:dyDescent="0.3">
      <c r="D62" s="11"/>
    </row>
    <row r="63" spans="4:4" x14ac:dyDescent="0.3">
      <c r="D63" s="11"/>
    </row>
    <row r="64" spans="4:4" x14ac:dyDescent="0.3">
      <c r="D64" s="11"/>
    </row>
    <row r="65" spans="4:4" x14ac:dyDescent="0.3">
      <c r="D65" s="11"/>
    </row>
    <row r="66" spans="4:4" x14ac:dyDescent="0.3">
      <c r="D66" s="11"/>
    </row>
    <row r="67" spans="4:4" x14ac:dyDescent="0.3">
      <c r="D67" s="11"/>
    </row>
    <row r="68" spans="4:4" x14ac:dyDescent="0.3">
      <c r="D68" s="11"/>
    </row>
    <row r="69" spans="4:4" x14ac:dyDescent="0.3">
      <c r="D69" s="11"/>
    </row>
    <row r="70" spans="4:4" x14ac:dyDescent="0.3">
      <c r="D70" s="11"/>
    </row>
    <row r="71" spans="4:4" x14ac:dyDescent="0.3">
      <c r="D71" s="11"/>
    </row>
    <row r="72" spans="4:4" x14ac:dyDescent="0.3">
      <c r="D72" s="11"/>
    </row>
    <row r="73" spans="4:4" x14ac:dyDescent="0.3">
      <c r="D73" s="11"/>
    </row>
    <row r="74" spans="4:4" x14ac:dyDescent="0.3">
      <c r="D74" s="11"/>
    </row>
    <row r="75" spans="4:4" x14ac:dyDescent="0.3">
      <c r="D75" s="11"/>
    </row>
    <row r="76" spans="4:4" x14ac:dyDescent="0.3">
      <c r="D76" s="11"/>
    </row>
    <row r="77" spans="4:4" x14ac:dyDescent="0.3">
      <c r="D77" s="11"/>
    </row>
    <row r="78" spans="4:4" x14ac:dyDescent="0.3">
      <c r="D78" s="11"/>
    </row>
    <row r="79" spans="4:4" x14ac:dyDescent="0.3">
      <c r="D79" s="11"/>
    </row>
    <row r="80" spans="4:4" x14ac:dyDescent="0.3">
      <c r="D80" s="11"/>
    </row>
    <row r="81" spans="4:4" x14ac:dyDescent="0.3">
      <c r="D81" s="11"/>
    </row>
    <row r="82" spans="4:4" x14ac:dyDescent="0.3">
      <c r="D82" s="11"/>
    </row>
    <row r="83" spans="4:4" x14ac:dyDescent="0.3">
      <c r="D83" s="11"/>
    </row>
    <row r="84" spans="4:4" x14ac:dyDescent="0.3">
      <c r="D84" s="11"/>
    </row>
    <row r="85" spans="4:4" x14ac:dyDescent="0.3">
      <c r="D85" s="11"/>
    </row>
    <row r="86" spans="4:4" x14ac:dyDescent="0.3">
      <c r="D86" s="11"/>
    </row>
    <row r="87" spans="4:4" x14ac:dyDescent="0.3">
      <c r="D87" s="11"/>
    </row>
    <row r="88" spans="4:4" x14ac:dyDescent="0.3">
      <c r="D88" s="11"/>
    </row>
    <row r="89" spans="4:4" x14ac:dyDescent="0.3">
      <c r="D89" s="11"/>
    </row>
    <row r="90" spans="4:4" x14ac:dyDescent="0.3">
      <c r="D90" s="11"/>
    </row>
    <row r="91" spans="4:4" x14ac:dyDescent="0.3">
      <c r="D91" s="11"/>
    </row>
    <row r="92" spans="4:4" x14ac:dyDescent="0.3">
      <c r="D92" s="11"/>
    </row>
    <row r="93" spans="4:4" x14ac:dyDescent="0.3">
      <c r="D93" s="11"/>
    </row>
    <row r="94" spans="4:4" x14ac:dyDescent="0.3">
      <c r="D94" s="11"/>
    </row>
    <row r="95" spans="4:4" x14ac:dyDescent="0.3">
      <c r="D95" s="11"/>
    </row>
    <row r="96" spans="4:4" x14ac:dyDescent="0.3">
      <c r="D96" s="11"/>
    </row>
    <row r="97" spans="4:4" x14ac:dyDescent="0.3">
      <c r="D97" s="11"/>
    </row>
    <row r="98" spans="4:4" x14ac:dyDescent="0.3">
      <c r="D98" s="11"/>
    </row>
    <row r="99" spans="4:4" x14ac:dyDescent="0.3">
      <c r="D99" s="11"/>
    </row>
    <row r="100" spans="4:4" x14ac:dyDescent="0.3">
      <c r="D100" s="11"/>
    </row>
    <row r="101" spans="4:4" x14ac:dyDescent="0.3">
      <c r="D101" s="11"/>
    </row>
    <row r="102" spans="4:4" x14ac:dyDescent="0.3">
      <c r="D102" s="11"/>
    </row>
    <row r="103" spans="4:4" x14ac:dyDescent="0.3">
      <c r="D103" s="11"/>
    </row>
    <row r="104" spans="4:4" x14ac:dyDescent="0.3">
      <c r="D104" s="11"/>
    </row>
    <row r="105" spans="4:4" x14ac:dyDescent="0.3">
      <c r="D105" s="11"/>
    </row>
    <row r="106" spans="4:4" x14ac:dyDescent="0.3">
      <c r="D106" s="11"/>
    </row>
    <row r="107" spans="4:4" x14ac:dyDescent="0.3">
      <c r="D107" s="11"/>
    </row>
    <row r="108" spans="4:4" x14ac:dyDescent="0.3">
      <c r="D108" s="11"/>
    </row>
    <row r="109" spans="4:4" x14ac:dyDescent="0.3">
      <c r="D109" s="11"/>
    </row>
    <row r="110" spans="4:4" x14ac:dyDescent="0.3">
      <c r="D110" s="11"/>
    </row>
    <row r="111" spans="4:4" x14ac:dyDescent="0.3">
      <c r="D111" s="11"/>
    </row>
    <row r="112" spans="4:4" x14ac:dyDescent="0.3">
      <c r="D112" s="11"/>
    </row>
    <row r="113" spans="4:4" x14ac:dyDescent="0.3">
      <c r="D113" s="11"/>
    </row>
    <row r="114" spans="4:4" x14ac:dyDescent="0.3">
      <c r="D114" s="11"/>
    </row>
    <row r="115" spans="4:4" x14ac:dyDescent="0.3">
      <c r="D115" s="11"/>
    </row>
    <row r="116" spans="4:4" x14ac:dyDescent="0.3">
      <c r="D116" s="11"/>
    </row>
    <row r="117" spans="4:4" x14ac:dyDescent="0.3">
      <c r="D117" s="11"/>
    </row>
    <row r="118" spans="4:4" x14ac:dyDescent="0.3">
      <c r="D118" s="11"/>
    </row>
    <row r="119" spans="4:4" x14ac:dyDescent="0.3">
      <c r="D119" s="11"/>
    </row>
    <row r="120" spans="4:4" x14ac:dyDescent="0.3">
      <c r="D120" s="11"/>
    </row>
    <row r="121" spans="4:4" x14ac:dyDescent="0.3">
      <c r="D121" s="11"/>
    </row>
    <row r="122" spans="4:4" x14ac:dyDescent="0.3">
      <c r="D122" s="11"/>
    </row>
    <row r="123" spans="4:4" x14ac:dyDescent="0.3">
      <c r="D123" s="11"/>
    </row>
    <row r="124" spans="4:4" x14ac:dyDescent="0.3">
      <c r="D124" s="11"/>
    </row>
    <row r="125" spans="4:4" x14ac:dyDescent="0.3">
      <c r="D125" s="11"/>
    </row>
    <row r="126" spans="4:4" x14ac:dyDescent="0.3">
      <c r="D126" s="11"/>
    </row>
    <row r="127" spans="4:4" x14ac:dyDescent="0.3">
      <c r="D127" s="11"/>
    </row>
    <row r="128" spans="4:4" x14ac:dyDescent="0.3">
      <c r="D128" s="11"/>
    </row>
    <row r="129" spans="4:4" x14ac:dyDescent="0.3">
      <c r="D129" s="11"/>
    </row>
    <row r="130" spans="4:4" x14ac:dyDescent="0.3">
      <c r="D130" s="11"/>
    </row>
    <row r="131" spans="4:4" x14ac:dyDescent="0.3">
      <c r="D131" s="11"/>
    </row>
    <row r="132" spans="4:4" x14ac:dyDescent="0.3">
      <c r="D132" s="11"/>
    </row>
    <row r="133" spans="4:4" x14ac:dyDescent="0.3">
      <c r="D133" s="11"/>
    </row>
    <row r="134" spans="4:4" x14ac:dyDescent="0.3">
      <c r="D134" s="11"/>
    </row>
    <row r="135" spans="4:4" x14ac:dyDescent="0.3">
      <c r="D135" s="11"/>
    </row>
    <row r="136" spans="4:4" x14ac:dyDescent="0.3">
      <c r="D136" s="11"/>
    </row>
    <row r="137" spans="4:4" x14ac:dyDescent="0.3">
      <c r="D137" s="11"/>
    </row>
    <row r="138" spans="4:4" x14ac:dyDescent="0.3">
      <c r="D138" s="11"/>
    </row>
    <row r="139" spans="4:4" x14ac:dyDescent="0.3">
      <c r="D139" s="11"/>
    </row>
    <row r="140" spans="4:4" x14ac:dyDescent="0.3">
      <c r="D140" s="11"/>
    </row>
    <row r="141" spans="4:4" x14ac:dyDescent="0.3">
      <c r="D141" s="11"/>
    </row>
    <row r="142" spans="4:4" x14ac:dyDescent="0.3">
      <c r="D142" s="11"/>
    </row>
    <row r="143" spans="4:4" x14ac:dyDescent="0.3">
      <c r="D143" s="11"/>
    </row>
    <row r="144" spans="4:4" x14ac:dyDescent="0.3">
      <c r="D144" s="11"/>
    </row>
    <row r="145" spans="4:4" x14ac:dyDescent="0.3">
      <c r="D145" s="11"/>
    </row>
    <row r="146" spans="4:4" x14ac:dyDescent="0.3">
      <c r="D146" s="11"/>
    </row>
    <row r="147" spans="4:4" x14ac:dyDescent="0.3">
      <c r="D147" s="11"/>
    </row>
    <row r="148" spans="4:4" x14ac:dyDescent="0.3">
      <c r="D148" s="11"/>
    </row>
    <row r="149" spans="4:4" x14ac:dyDescent="0.3">
      <c r="D149" s="11"/>
    </row>
    <row r="150" spans="4:4" x14ac:dyDescent="0.3">
      <c r="D150" s="11"/>
    </row>
    <row r="151" spans="4:4" x14ac:dyDescent="0.3">
      <c r="D151" s="11"/>
    </row>
    <row r="152" spans="4:4" x14ac:dyDescent="0.3">
      <c r="D152" s="11"/>
    </row>
    <row r="153" spans="4:4" x14ac:dyDescent="0.3">
      <c r="D153" s="11"/>
    </row>
    <row r="154" spans="4:4" x14ac:dyDescent="0.3">
      <c r="D154" s="11"/>
    </row>
    <row r="155" spans="4:4" x14ac:dyDescent="0.3">
      <c r="D155" s="11"/>
    </row>
    <row r="156" spans="4:4" x14ac:dyDescent="0.3">
      <c r="D156" s="11"/>
    </row>
    <row r="157" spans="4:4" x14ac:dyDescent="0.3">
      <c r="D157" s="11"/>
    </row>
    <row r="158" spans="4:4" x14ac:dyDescent="0.3">
      <c r="D158" s="11"/>
    </row>
    <row r="159" spans="4:4" x14ac:dyDescent="0.3">
      <c r="D159" s="11"/>
    </row>
    <row r="160" spans="4:4" x14ac:dyDescent="0.3">
      <c r="D160" s="11"/>
    </row>
    <row r="161" spans="4:4" x14ac:dyDescent="0.3">
      <c r="D161" s="11"/>
    </row>
    <row r="162" spans="4:4" x14ac:dyDescent="0.3">
      <c r="D162" s="11"/>
    </row>
    <row r="163" spans="4:4" x14ac:dyDescent="0.3">
      <c r="D163" s="11"/>
    </row>
    <row r="164" spans="4:4" x14ac:dyDescent="0.3">
      <c r="D164" s="11"/>
    </row>
    <row r="165" spans="4:4" x14ac:dyDescent="0.3">
      <c r="D165" s="11"/>
    </row>
    <row r="166" spans="4:4" x14ac:dyDescent="0.3">
      <c r="D166" s="11"/>
    </row>
    <row r="167" spans="4:4" x14ac:dyDescent="0.3">
      <c r="D167" s="11"/>
    </row>
    <row r="168" spans="4:4" x14ac:dyDescent="0.3">
      <c r="D168" s="11"/>
    </row>
    <row r="169" spans="4:4" x14ac:dyDescent="0.3">
      <c r="D169" s="11"/>
    </row>
    <row r="170" spans="4:4" x14ac:dyDescent="0.3">
      <c r="D170" s="11"/>
    </row>
    <row r="171" spans="4:4" x14ac:dyDescent="0.3">
      <c r="D171" s="11"/>
    </row>
    <row r="172" spans="4:4" x14ac:dyDescent="0.3">
      <c r="D172" s="11"/>
    </row>
    <row r="173" spans="4:4" x14ac:dyDescent="0.3">
      <c r="D173" s="11"/>
    </row>
    <row r="174" spans="4:4" x14ac:dyDescent="0.3">
      <c r="D174" s="11"/>
    </row>
    <row r="175" spans="4:4" x14ac:dyDescent="0.3">
      <c r="D175" s="11"/>
    </row>
    <row r="176" spans="4:4" x14ac:dyDescent="0.3">
      <c r="D176" s="11"/>
    </row>
    <row r="177" spans="4:4" x14ac:dyDescent="0.3">
      <c r="D177" s="11"/>
    </row>
    <row r="178" spans="4:4" x14ac:dyDescent="0.3">
      <c r="D178" s="11"/>
    </row>
    <row r="179" spans="4:4" x14ac:dyDescent="0.3">
      <c r="D179" s="11"/>
    </row>
    <row r="180" spans="4:4" x14ac:dyDescent="0.3">
      <c r="D180" s="11"/>
    </row>
    <row r="181" spans="4:4" x14ac:dyDescent="0.3">
      <c r="D181" s="11"/>
    </row>
    <row r="182" spans="4:4" x14ac:dyDescent="0.3">
      <c r="D182" s="11"/>
    </row>
    <row r="183" spans="4:4" x14ac:dyDescent="0.3">
      <c r="D183" s="11"/>
    </row>
    <row r="184" spans="4:4" x14ac:dyDescent="0.3">
      <c r="D184" s="11"/>
    </row>
    <row r="185" spans="4:4" x14ac:dyDescent="0.3">
      <c r="D185" s="11"/>
    </row>
    <row r="186" spans="4:4" x14ac:dyDescent="0.3">
      <c r="D186" s="11"/>
    </row>
    <row r="187" spans="4:4" x14ac:dyDescent="0.3">
      <c r="D187" s="11"/>
    </row>
    <row r="188" spans="4:4" x14ac:dyDescent="0.3">
      <c r="D188" s="11"/>
    </row>
    <row r="189" spans="4:4" x14ac:dyDescent="0.3">
      <c r="D189" s="11"/>
    </row>
    <row r="190" spans="4:4" x14ac:dyDescent="0.3">
      <c r="D190" s="11"/>
    </row>
    <row r="191" spans="4:4" x14ac:dyDescent="0.3">
      <c r="D191" s="11"/>
    </row>
    <row r="192" spans="4:4" x14ac:dyDescent="0.3">
      <c r="D192" s="11"/>
    </row>
    <row r="193" spans="4:4" x14ac:dyDescent="0.3">
      <c r="D193" s="11"/>
    </row>
    <row r="194" spans="4:4" x14ac:dyDescent="0.3">
      <c r="D194" s="11"/>
    </row>
    <row r="195" spans="4:4" x14ac:dyDescent="0.3">
      <c r="D195" s="11"/>
    </row>
    <row r="196" spans="4:4" x14ac:dyDescent="0.3">
      <c r="D196" s="11"/>
    </row>
    <row r="197" spans="4:4" x14ac:dyDescent="0.3">
      <c r="D197" s="11"/>
    </row>
    <row r="198" spans="4:4" x14ac:dyDescent="0.3">
      <c r="D198" s="11"/>
    </row>
    <row r="199" spans="4:4" x14ac:dyDescent="0.3">
      <c r="D199" s="11"/>
    </row>
    <row r="200" spans="4:4" x14ac:dyDescent="0.3">
      <c r="D200" s="11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6772-D0D3-4470-8A4E-2AA056446EB7}">
  <dimension ref="A1:E17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28.6640625" customWidth="1"/>
    <col min="2" max="2" width="58.6640625" customWidth="1"/>
    <col min="3" max="3" width="22.6640625" customWidth="1"/>
    <col min="4" max="4" width="26.6640625" customWidth="1"/>
    <col min="5" max="5" width="72.6640625" customWidth="1"/>
  </cols>
  <sheetData>
    <row r="1" spans="1:5" ht="30" customHeight="1" x14ac:dyDescent="0.3">
      <c r="A1" s="41" t="s">
        <v>234</v>
      </c>
      <c r="B1" s="41"/>
      <c r="C1" s="41"/>
      <c r="D1" s="41"/>
      <c r="E1" s="41"/>
    </row>
    <row r="2" spans="1:5" ht="24" customHeight="1" x14ac:dyDescent="0.3">
      <c r="A2" s="42" t="s">
        <v>235</v>
      </c>
      <c r="B2" s="42"/>
      <c r="C2" s="42"/>
      <c r="D2" s="42"/>
      <c r="E2" s="42"/>
    </row>
    <row r="3" spans="1:5" x14ac:dyDescent="0.3">
      <c r="A3" s="4"/>
      <c r="B3" s="4"/>
      <c r="C3" s="4"/>
      <c r="D3" s="4"/>
      <c r="E3" s="4"/>
    </row>
    <row r="4" spans="1:5" ht="21.75" customHeight="1" x14ac:dyDescent="0.3">
      <c r="A4" s="47" t="s">
        <v>236</v>
      </c>
      <c r="B4" s="47"/>
      <c r="C4" s="47"/>
      <c r="D4" s="47"/>
      <c r="E4" s="47"/>
    </row>
    <row r="5" spans="1:5" ht="48" customHeight="1" x14ac:dyDescent="0.3">
      <c r="A5" s="34" t="s">
        <v>237</v>
      </c>
      <c r="B5" s="46" t="s">
        <v>238</v>
      </c>
      <c r="C5" s="46"/>
      <c r="D5" s="46"/>
      <c r="E5" s="46"/>
    </row>
    <row r="6" spans="1:5" ht="78" customHeight="1" x14ac:dyDescent="0.3">
      <c r="A6" s="34" t="s">
        <v>239</v>
      </c>
      <c r="B6" s="46" t="s">
        <v>240</v>
      </c>
      <c r="C6" s="46"/>
      <c r="D6" s="46"/>
      <c r="E6" s="46"/>
    </row>
    <row r="7" spans="1:5" ht="63.75" customHeight="1" x14ac:dyDescent="0.3">
      <c r="A7" s="34" t="s">
        <v>241</v>
      </c>
      <c r="B7" s="46" t="s">
        <v>242</v>
      </c>
      <c r="C7" s="46"/>
      <c r="D7" s="46"/>
      <c r="E7" s="46"/>
    </row>
    <row r="8" spans="1:5" ht="48" customHeight="1" x14ac:dyDescent="0.3">
      <c r="A8" s="34" t="s">
        <v>243</v>
      </c>
      <c r="B8" s="46" t="s">
        <v>244</v>
      </c>
      <c r="C8" s="46"/>
      <c r="D8" s="46"/>
      <c r="E8" s="46"/>
    </row>
    <row r="9" spans="1:5" ht="33.75" customHeight="1" x14ac:dyDescent="0.3">
      <c r="A9" s="34" t="s">
        <v>245</v>
      </c>
      <c r="B9" s="46" t="s">
        <v>246</v>
      </c>
      <c r="C9" s="46"/>
      <c r="D9" s="46"/>
      <c r="E9" s="46"/>
    </row>
    <row r="10" spans="1:5" ht="63.75" customHeight="1" x14ac:dyDescent="0.3">
      <c r="A10" s="34" t="s">
        <v>247</v>
      </c>
      <c r="B10" s="46" t="s">
        <v>248</v>
      </c>
      <c r="C10" s="46"/>
      <c r="D10" s="46"/>
      <c r="E10" s="46"/>
    </row>
    <row r="11" spans="1:5" x14ac:dyDescent="0.3">
      <c r="A11" s="4"/>
      <c r="B11" s="4"/>
      <c r="C11" s="4"/>
      <c r="D11" s="4"/>
      <c r="E11" s="4"/>
    </row>
    <row r="12" spans="1:5" ht="24" customHeight="1" x14ac:dyDescent="0.3">
      <c r="A12" s="3" t="s">
        <v>163</v>
      </c>
      <c r="B12" s="3" t="s">
        <v>249</v>
      </c>
      <c r="C12" s="3" t="s">
        <v>250</v>
      </c>
      <c r="D12" s="3" t="s">
        <v>251</v>
      </c>
      <c r="E12" s="3" t="s">
        <v>252</v>
      </c>
    </row>
    <row r="13" spans="1:5" ht="78" customHeight="1" x14ac:dyDescent="0.3">
      <c r="A13" s="12" t="s">
        <v>11</v>
      </c>
      <c r="B13" s="4" t="s">
        <v>253</v>
      </c>
      <c r="C13" s="4" t="s">
        <v>254</v>
      </c>
      <c r="D13" s="39" t="s">
        <v>255</v>
      </c>
      <c r="E13" s="4" t="s">
        <v>256</v>
      </c>
    </row>
    <row r="14" spans="1:5" ht="78" customHeight="1" x14ac:dyDescent="0.3">
      <c r="A14" s="12" t="s">
        <v>257</v>
      </c>
      <c r="B14" s="4" t="s">
        <v>258</v>
      </c>
      <c r="C14" s="4" t="s">
        <v>254</v>
      </c>
      <c r="D14" s="39" t="s">
        <v>255</v>
      </c>
      <c r="E14" s="4" t="s">
        <v>259</v>
      </c>
    </row>
    <row r="15" spans="1:5" ht="48" customHeight="1" x14ac:dyDescent="0.3">
      <c r="A15" s="12" t="s">
        <v>260</v>
      </c>
      <c r="B15" s="4" t="s">
        <v>261</v>
      </c>
      <c r="C15" s="4" t="s">
        <v>254</v>
      </c>
      <c r="D15" s="39" t="s">
        <v>262</v>
      </c>
      <c r="E15" s="4" t="s">
        <v>263</v>
      </c>
    </row>
    <row r="16" spans="1:5" ht="110.25" customHeight="1" x14ac:dyDescent="0.3">
      <c r="A16" s="12" t="s">
        <v>264</v>
      </c>
      <c r="B16" s="4" t="s">
        <v>265</v>
      </c>
      <c r="C16" s="4" t="s">
        <v>266</v>
      </c>
      <c r="D16" s="40" t="s">
        <v>267</v>
      </c>
      <c r="E16" s="4" t="s">
        <v>268</v>
      </c>
    </row>
    <row r="17" spans="1:5" ht="78" customHeight="1" x14ac:dyDescent="0.3">
      <c r="A17" s="12" t="s">
        <v>269</v>
      </c>
      <c r="B17" s="4" t="s">
        <v>270</v>
      </c>
      <c r="C17" s="4" t="s">
        <v>271</v>
      </c>
      <c r="D17" s="40" t="s">
        <v>272</v>
      </c>
      <c r="E17" s="4" t="s">
        <v>273</v>
      </c>
    </row>
  </sheetData>
  <mergeCells count="9">
    <mergeCell ref="B8:E8"/>
    <mergeCell ref="B9:E9"/>
    <mergeCell ref="B10:E10"/>
    <mergeCell ref="A1:E1"/>
    <mergeCell ref="A2:E2"/>
    <mergeCell ref="A4:E4"/>
    <mergeCell ref="B5:E5"/>
    <mergeCell ref="B6:E6"/>
    <mergeCell ref="B7:E7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51FF1A-5420-4EAB-9733-A18A6D9EBE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ece1660-89e4-4efe-8613-f619625afc8d"/>
    <ds:schemaRef ds:uri="debf2d1a-3119-443f-9311-2f3fb0fd7de8"/>
  </ds:schemaRefs>
</ds:datastoreItem>
</file>

<file path=customXml/itemProps2.xml><?xml version="1.0" encoding="utf-8"?>
<ds:datastoreItem xmlns:ds="http://schemas.openxmlformats.org/officeDocument/2006/customXml" ds:itemID="{CE4D742A-D567-430E-B580-40639787C5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bf2d1a-3119-443f-9311-2f3fb0fd7de8"/>
    <ds:schemaRef ds:uri="9ece1660-89e4-4efe-8613-f619625af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45B4A5-1B3D-4E1C-8596-89CAB0BE229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Risk Register</vt:lpstr>
      <vt:lpstr>Benchmarks</vt:lpstr>
      <vt:lpstr>Read Me &amp; Scan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Bojan Buhac</cp:lastModifiedBy>
  <cp:revision/>
  <dcterms:created xsi:type="dcterms:W3CDTF">2026-09-03T13:11:25Z</dcterms:created>
  <dcterms:modified xsi:type="dcterms:W3CDTF">2026-09-03T19:57:57Z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