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520" documentId="11_C23344D2FF6A8D0F97E819E7E0BCBE8359B1E8BC" xr6:coauthVersionLast="47" xr6:coauthVersionMax="47" xr10:uidLastSave="{D67C8366-721B-45FF-815F-35C96B02280D}"/>
  <bookViews>
    <workbookView xWindow="0" yWindow="0" windowWidth="0" windowHeight="0" xr2:uid="{00000000-000D-0000-FFFF-FFFF00000000}"/>
  </bookViews>
  <sheets>
    <sheet name="Actions" sheetId="1" r:id="rId1"/>
    <sheet name="RAID" sheetId="2" r:id="rId2"/>
    <sheet name="Sources &amp; Not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3" l="1"/>
  <c r="D10" i="3"/>
  <c r="D9" i="3"/>
  <c r="D8" i="3"/>
  <c r="D7" i="3"/>
  <c r="D6" i="3"/>
  <c r="D5" i="3"/>
  <c r="D4" i="3"/>
  <c r="D3" i="3"/>
  <c r="C21" i="2"/>
  <c r="C20" i="2"/>
  <c r="C19" i="2"/>
  <c r="C18" i="2"/>
  <c r="G13" i="2"/>
  <c r="G12" i="2"/>
  <c r="G10" i="2"/>
  <c r="G9" i="2"/>
  <c r="G6" i="2"/>
  <c r="G3" i="2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B23" i="1"/>
  <c r="B22" i="1"/>
  <c r="B21" i="1"/>
  <c r="B20" i="1"/>
  <c r="E15" i="1"/>
  <c r="E9" i="1"/>
  <c r="E7" i="1"/>
  <c r="E5" i="1"/>
  <c r="E4" i="1"/>
  <c r="B2" i="1"/>
</calcChain>
</file>

<file path=xl/sharedStrings.xml><?xml version="1.0" encoding="utf-8"?>
<sst xmlns="http://schemas.openxmlformats.org/spreadsheetml/2006/main" count="257" uniqueCount="183">
  <si>
    <t>Consolidated Action Item Tracker — Corey Gray</t>
  </si>
  <si>
    <t>As of date (edit to recalc Days Overdue):</t>
  </si>
  <si>
    <t>#</t>
  </si>
  <si>
    <t>Action</t>
  </si>
  <si>
    <t>Owner</t>
  </si>
  <si>
    <t>Source</t>
  </si>
  <si>
    <t>Due Date</t>
  </si>
  <si>
    <t>Status</t>
  </si>
  <si>
    <t>Priority</t>
  </si>
  <si>
    <t>Days Overdue</t>
  </si>
  <si>
    <t>Evidence / Notes</t>
  </si>
  <si>
    <t>Complete the required update and confirm completion to Adil Eli</t>
  </si>
  <si>
    <t>Corey Gray</t>
  </si>
  <si>
    <t>Email – request from Adil Eli (tracked in Daily Task Digest, Sep 6 2026)</t>
  </si>
  <si>
    <t>Overdue</t>
  </si>
  <si>
    <t>High</t>
  </si>
  <si>
    <t>"Please complete the update and confirm once done by 25 June 2026." No confirmation found in sent items.</t>
  </si>
  <si>
    <t>Finalize the file and send it to Adil Eli</t>
  </si>
  <si>
    <t>Teams chat with Adil Eli, Jun 19 2026 09:36 UTC</t>
  </si>
  <si>
    <t>"Hey Corey, Can you finalize the file and send it over by end of day today?" No reply found in chat.</t>
  </si>
  <si>
    <t>Reply to Adil Eli with current S2P agent status</t>
  </si>
  <si>
    <t>Teams chat with Adil Eli, Apr 22 2026</t>
  </si>
  <si>
    <t>Open – awaiting reply</t>
  </si>
  <si>
    <t>"Hi Corey. What is the status of S2P agent?" No due date given; unanswered since Apr 22.</t>
  </si>
  <si>
    <t>Remediate Copilot connector ServiceNowTickets2607141032 (data source hibernated) in M365 Admin Portal</t>
  </si>
  <si>
    <t>Email – Microsoft 365, "Your Copilot connection ServiceNowTickets2607141032 needs immediate attention", Aug 22 2026</t>
  </si>
  <si>
    <t>Open</t>
  </si>
  <si>
    <t>"To prevent the deletion of indexed items, resolve the issue by September 19, 2026." Reason: Data Source Instance is hibernated.</t>
  </si>
  <si>
    <t>Remediate Jira connector issue to restore data sync</t>
  </si>
  <si>
    <t>Email – M365 system notification, Aug 12 2026 (via Daily Task Digest)</t>
  </si>
  <si>
    <t>"Resolve this issue to ensure your data stays up to date." No deadline stated.</t>
  </si>
  <si>
    <t>Migrate Azure OpenAI Assistants API workloads to Foundry Agent Service (subscription ME-M365CPI81743996-bobuhac-1)</t>
  </si>
  <si>
    <t>Email – Microsoft Azure retirement notice, Aug 18 2026 (tracking ID LZ_6-Y1Z)</t>
  </si>
  <si>
    <t>Overdue – verify completion</t>
  </si>
  <si>
    <t>"On 26 August 2026, we'll retire the Azure OpenAI Assistants API." Deadline validated via web (Microsoft Q&amp;A). No evidence of completion found.</t>
  </si>
  <si>
    <t>Review document and share feedback with Adil Eli</t>
  </si>
  <si>
    <t>Email – request from Adil Eli (via Daily Task Digest, Sep 4 &amp; Sep 6 2026)</t>
  </si>
  <si>
    <t>Medium</t>
  </si>
  <si>
    <t>"Could you please review the document and share your feedback by end of this week?" Exact week not stated in source.</t>
  </si>
  <si>
    <t>Progress Jira work items ZAG-1 to ZAG-5 (ZAVA AI Governance); ZAG-5 compliance criteria is overdue</t>
  </si>
  <si>
    <t>Email – Jira weekly updates, Aug 26 &amp; Sep 2 2026; Daily Task Digest</t>
  </si>
  <si>
    <t>Open (ZAG-5 overdue)</t>
  </si>
  <si>
    <t>"ZAG-4: Identify scope of governance." "ZAG-5: Draft compliance criteria for agent behavior." Due dates not in email.</t>
  </si>
  <si>
    <t>Assign owner for ZAG-6 "Set Up Agent Registration &amp; Verification" (currently unassigned)</t>
  </si>
  <si>
    <t>Unassigned – proposed Corey Gray</t>
  </si>
  <si>
    <t>Email – Jira, "Corey Gray, here is your weekly update for 2 Sept"</t>
  </si>
  <si>
    <t>"Assign 1 work item from spaces you've worked in — ZAG-6 Set Up Agent Registration &amp; Verification."</t>
  </si>
  <si>
    <t>Close out ERP procurement actions: stakeholder briefings, budget sign-offs, vendor notifications</t>
  </si>
  <si>
    <t>Corey Gray + Executive Sponsor</t>
  </si>
  <si>
    <t>Teams chat – Cloud ERP vendor offer analysis (Feb 26 2026); Daily Task Digest</t>
  </si>
  <si>
    <t>Analysis lists "Schedule kick-off meeting with ERPMax" and "approval workflow in SAP/ARIBA" as next steps.</t>
  </si>
  <si>
    <t>Investigate and fix Power Automate flow failure (Cowork Plan Approval)</t>
  </si>
  <si>
    <t>Email – Power Automate, "1 of your flow(s) have failed" Aug 31 2026; "Alert! We've disabled one of your flows" Aug 24 2026</t>
  </si>
  <si>
    <t>"The flow(s) listed failed in the past week and may need your attention."</t>
  </si>
  <si>
    <t>Complete Planner task "Communication Error Communication" (plan: Absolute Technology R400 Infrastructure)</t>
  </si>
  <si>
    <t>Email – Planner, "You have late tasks" Aug 25 2026</t>
  </si>
  <si>
    <t>Planner reported the task as due 8/18/2026 and "7 days late" on Aug 25.</t>
  </si>
  <si>
    <t>Share competitor pricing / feature research findings with Market Research team</t>
  </si>
  <si>
    <t>Teams – Sales &amp; Marketing / Market Research channel (via Daily Task Digest)</t>
  </si>
  <si>
    <t>Open – self-commitment</t>
  </si>
  <si>
    <t>Low</t>
  </si>
  <si>
    <t>"I'll share my findings with you all later today."</t>
  </si>
  <si>
    <t>Confirm status of, and draft plan for, user-generated content contest</t>
  </si>
  <si>
    <t>Corey Gray (requested by Daichi Maruyama)</t>
  </si>
  <si>
    <t>Teams – Sales &amp; Marketing / Marketing channel, Jan 13 2026 (via Daily Task Digest)</t>
  </si>
  <si>
    <t>Daichi: "Corey, can you take the lead on the user-generated content contest?"</t>
  </si>
  <si>
    <t>Summary</t>
  </si>
  <si>
    <t>Total open actions</t>
  </si>
  <si>
    <t>Overdue (past due date)</t>
  </si>
  <si>
    <t>High priority</t>
  </si>
  <si>
    <t>No due date in source</t>
  </si>
  <si>
    <t>RAID Log — Risks, Assumptions, Issues, Dependencies</t>
  </si>
  <si>
    <t>ID</t>
  </si>
  <si>
    <t>Type</t>
  </si>
  <si>
    <t>Description</t>
  </si>
  <si>
    <t>Impact / Severity</t>
  </si>
  <si>
    <t>Mitigation / Next Step</t>
  </si>
  <si>
    <t>Key Date</t>
  </si>
  <si>
    <t>Source / Validation</t>
  </si>
  <si>
    <t>R-01</t>
  </si>
  <si>
    <t>Risk</t>
  </si>
  <si>
    <t>Copilot connector ServiceNowTickets2607141032 is failing (data source hibernated); indexed items will be deleted if not resolved by the deadline.</t>
  </si>
  <si>
    <t>High – compliance / loss of indexed ServiceNow data</t>
  </si>
  <si>
    <t>Re-activate the ServiceNow instance and re-check connection status in the M365 Admin Portal (Action #4).</t>
  </si>
  <si>
    <t>Email – Microsoft 365, Aug 22 2026: "To prevent the deletion of indexed items, resolve the issue by September 19, 2026."</t>
  </si>
  <si>
    <t>R-02</t>
  </si>
  <si>
    <t>Jira connector out of sync – Copilot answers and digests may rely on stale Jira data.</t>
  </si>
  <si>
    <t>Medium – data integrity</t>
  </si>
  <si>
    <t>Fix connector settings and confirm sync (Action #5).</t>
  </si>
  <si>
    <t>M365 system notification, Aug 12 2026 (via Daily Task Digest Sep 6): "Resolve this issue to ensure your data stays up to date."</t>
  </si>
  <si>
    <t>R-03</t>
  </si>
  <si>
    <t>Multiple requests from Adil Eli (update, file, S2P status, document review) have been open since Apr–Jun 2026, risking stakeholder confidence and downstream delays.</t>
  </si>
  <si>
    <t>High – stakeholder / delivery</t>
  </si>
  <si>
    <t>Send a single consolidated status reply to Adil Eli with new ETAs (Actions #1, #2, #3, #7).</t>
  </si>
  <si>
    <t>Teams chat with Adil Eli (Apr 22, Jun 19 2026); Daily Task Digests Aug 23 – Sep 6 2026</t>
  </si>
  <si>
    <t>A-01</t>
  </si>
  <si>
    <t>Assumption</t>
  </si>
  <si>
    <t>Workloads on subscription ME-M365CPI81743996-bobuhac-1 that used the Azure OpenAI Assistants API were migrated (or were not in production) before retirement.</t>
  </si>
  <si>
    <t>High if false – workloads stopped working on Aug 26</t>
  </si>
  <si>
    <t>Verify in Azure portal (Service Health tracking ID LZ_6-Y1Z) and confirm migration status (Action #6).</t>
  </si>
  <si>
    <t>Unverified</t>
  </si>
  <si>
    <t>Email – Microsoft Azure, Aug 18 2026; no completion evidence found in mailbox or Teams</t>
  </si>
  <si>
    <t>A-02</t>
  </si>
  <si>
    <t>The user-generated content contest initiative (requested Jan 13 2026) is still active and expected by Marketing.</t>
  </si>
  <si>
    <t>Corey Gray / Daichi Maruyama</t>
  </si>
  <si>
    <t>Confirm with Daichi Maruyama whether the contest is still planned (Action #14).</t>
  </si>
  <si>
    <t>Teams – Marketing channel, Jan 13 2026 (via Daily Task Digest Sep 6)</t>
  </si>
  <si>
    <t>A-03</t>
  </si>
  <si>
    <t>Items listed in the automated Daily Task Digest are still open – no completion confirmations were found in email or Teams.</t>
  </si>
  <si>
    <t>Medium – tracker may include already-closed items</t>
  </si>
  <si>
    <t>Review each row and mark Status = Done where already completed.</t>
  </si>
  <si>
    <t>Daily Task Digest emails Aug 20 – Sep 6 2026</t>
  </si>
  <si>
    <t>I-01</t>
  </si>
  <si>
    <t>Issue</t>
  </si>
  <si>
    <t>Power Automate flow (Cowork Plan Approval) failed in the week of Aug 31; a flow was also disabled on Aug 24.</t>
  </si>
  <si>
    <t>Medium – plan approvals may not process</t>
  </si>
  <si>
    <t>Review run history and re-enable / fix the flow (Action #11).</t>
  </si>
  <si>
    <t>Email – Power Automate, "1 of your flow(s) have failed" (Aug 31) and "Alert! We've disabled one of your flows" (Aug 24)</t>
  </si>
  <si>
    <t>I-02</t>
  </si>
  <si>
    <t>Planner task "Communication Error Communication" (Absolute Technology R400 Infrastructure) is late.</t>
  </si>
  <si>
    <t>Complete or re-plan the task in Planner (Action #12).</t>
  </si>
  <si>
    <t>Email – Planner, "You have late tasks", Aug 25 2026 ("7 days late")</t>
  </si>
  <si>
    <t>I-03</t>
  </si>
  <si>
    <t>Jira item ZAG-5 (Draft compliance criteria for agent behavior) is overdue; ZAG-6 has no owner.</t>
  </si>
  <si>
    <t>Medium – AI governance timeline</t>
  </si>
  <si>
    <t>Prioritise ZAG-5 and assign ZAG-6 (Actions #8, #9).</t>
  </si>
  <si>
    <t>Email – Jira weekly updates Aug 26 &amp; Sep 2 2026; Daily Task Digest Sep 6</t>
  </si>
  <si>
    <t>D-01</t>
  </si>
  <si>
    <t>Dependency</t>
  </si>
  <si>
    <t>External (vendor): Azure OpenAI Assistants API retirement – replacement is Foundry Agent Service (or Responses API for pure inference).</t>
  </si>
  <si>
    <t>Microsoft (vendor)</t>
  </si>
  <si>
    <t>Date validated on the web: Microsoft Q&amp;A confirms retirement on August 26, 2026 (learn.microsoft.com/answers, question 5790094).</t>
  </si>
  <si>
    <t>Date passed – validated</t>
  </si>
  <si>
    <t>Internal: Azure retirement email Aug 18 2026. External: Microsoft Q&amp;A – "Existing applications that rely on the Assistants API will need to be migrated before August 26, 2026."</t>
  </si>
  <si>
    <t>D-02</t>
  </si>
  <si>
    <t>External (vendor): ServiceNow data-source instance must be un-hibernated before the M365 Copilot connector can be repaired.</t>
  </si>
  <si>
    <t>ServiceNow instance admin</t>
  </si>
  <si>
    <t>Wake the instance, then follow Microsoft's ServiceNow connector troubleshooting guidance (learn.microsoft.com, Copilot connectors).</t>
  </si>
  <si>
    <t>Email – Microsoft 365, Aug 22 2026 ("Reason: Data Source Instance is hibernated"); web: Microsoft Learn ServiceNow connector troubleshooting</t>
  </si>
  <si>
    <t>D-03</t>
  </si>
  <si>
    <t>Internal: ERP procurement close-out depends on Executive Sponsor budget decision and ERPMax kick-off scheduling.</t>
  </si>
  <si>
    <t>Executive Sponsor / Corey Gray</t>
  </si>
  <si>
    <t>Brief stakeholders and obtain sign-off (Action #10).</t>
  </si>
  <si>
    <t>Teams chat – Cloud ERP vendor offer analysis (Feb 26 2026); Daily Task Digest Sep 6</t>
  </si>
  <si>
    <t>D-04</t>
  </si>
  <si>
    <t>Internal: Adil Eli must supply the document to review and confirm which file is expected.</t>
  </si>
  <si>
    <t>Adil Eli</t>
  </si>
  <si>
    <t>Ask Adil to re-share the document/file link in the status reply (R-03).</t>
  </si>
  <si>
    <t>Daily Task Digest Sep 6 2026; Teams chat with Adil Eli Jun 19 2026</t>
  </si>
  <si>
    <t>Risks</t>
  </si>
  <si>
    <t>Assumptions</t>
  </si>
  <si>
    <t>Issues</t>
  </si>
  <si>
    <t>Dependencies</t>
  </si>
  <si>
    <t>Sources &amp; Notes</t>
  </si>
  <si>
    <t>Date</t>
  </si>
  <si>
    <t>Used for</t>
  </si>
  <si>
    <t>Daily Task Digest – Sunday, September 6, 2026 (email, self-generated)</t>
  </si>
  <si>
    <t>Email – M365 Work IQ</t>
  </si>
  <si>
    <t>Actions #1–#14 consolidated list, priorities, evidence quotes</t>
  </si>
  <si>
    <t>Teams 1:1 chat with Adil Eli</t>
  </si>
  <si>
    <t>Teams chat – M365 Work IQ</t>
  </si>
  <si>
    <t>Actions #2, #3; R-03; D-04</t>
  </si>
  <si>
    <t>Retirement notice: Transition Azure OpenAI Assistants APIs to Microsoft Foundry Agent Service by 26 August 2026 (Microsoft Azure)</t>
  </si>
  <si>
    <t>Action #6; A-01; D-01</t>
  </si>
  <si>
    <t>Your Copilot connection ServiceNowTickets2607141032 needs immediate attention (Microsoft 365)</t>
  </si>
  <si>
    <t>Action #4; R-01; D-02</t>
  </si>
  <si>
    <t>You have late tasks (Microsoft Planner)</t>
  </si>
  <si>
    <t>Action #12; I-02</t>
  </si>
  <si>
    <t>Corey Gray, here is your weekly update for 2 Sept (Jira)</t>
  </si>
  <si>
    <t>Actions #8, #9; I-03</t>
  </si>
  <si>
    <t>1 of your flow(s) have failed / Alert! We've disabled one of your flows (Power Automate)</t>
  </si>
  <si>
    <t>Action #11; I-01</t>
  </si>
  <si>
    <t>Microsoft Q&amp;A – "Will Azure OpenAI Assistants API specifically be deprecated on August 26th?" (learn.microsoft.com/en-us/answers/questions/5790094)</t>
  </si>
  <si>
    <t>Web search – external validation</t>
  </si>
  <si>
    <t>Validated D-01 date (Aug 26, 2026)</t>
  </si>
  <si>
    <t>Microsoft Learn – Troubleshoot issues with the ServiceNow Knowledge connector (learn.microsoft.com/en-us/microsoft-365/copilot/connectors/servicenow-knowledge-troubleshooting)</t>
  </si>
  <si>
    <t>Web search – external reference</t>
  </si>
  <si>
    <t>Remediation guidance for D-02 / R-01</t>
  </si>
  <si>
    <t>Notes</t>
  </si>
  <si>
    <t>• Meeting transcripts: no Teams meeting transcripts were found for Aug 10 – Sep 7, 2026, so no meeting-sourced actions are included.</t>
  </si>
  <si>
    <t>• Teams: recent chats are mostly bot conversations; the only human action requests found were from Adil Eli. Channel items (Market Research, Marketing) are cited via the Daily Task Digest.</t>
  </si>
  <si>
    <t>• Web search was used only to validate external dependency dates (Azure OpenAI Assistants API retirement) and connector guidance; no public benchmarks were needed for the items found.</t>
  </si>
  <si>
    <t>• Change the "As of" date on the Actions sheet (cell B2) to recalculate Days Overdue. Blank Due Date = no date stated in the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</si>
</sst>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#,##0;\-#,##0;\-"/>
  </numFmts>
  <fonts count="7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4"/>
      <color rgb="FF374151"/>
      <name val="Calibri"/>
    </font>
    <font>
      <i/>
      <sz val="11"/>
      <color rgb="FF6B7280"/>
      <name val="Calibri"/>
    </font>
    <font>
      <b/>
      <sz val="11"/>
      <color rgb="FF0000FF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4151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DBEAFE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D1D5DB"/>
      </top>
      <bottom/>
      <diagonal/>
    </border>
    <border>
      <left/>
      <right/>
      <top/>
      <bottom style="thin">
        <color rgb="FFD1D5DB"/>
      </bottom>
      <diagonal/>
    </border>
    <border>
      <left style="thin">
        <color rgb="FFD1D5DB"/>
      </left>
      <right/>
      <top style="thin">
        <color rgb="FFD1D5DB"/>
      </top>
      <bottom/>
      <diagonal/>
    </border>
    <border>
      <left style="thin">
        <color rgb="FFD1D5DB"/>
      </left>
      <right/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 style="thin">
        <color rgb="FFD1D5DB"/>
      </right>
      <top/>
      <bottom/>
      <diagonal/>
    </border>
    <border>
      <left/>
      <right style="thin">
        <color rgb="FFD1D5DB"/>
      </right>
      <top/>
      <bottom style="thin">
        <color rgb="FFD1D5DB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4" fillId="0" borderId="0" xfId="0" applyFont="1"/>
    <xf numFmtId="164" fontId="5" fillId="0" borderId="0" xfId="0" applyNumberFormat="1" applyFo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1" fontId="1" fillId="0" borderId="3" xfId="0" applyNumberFormat="1" applyFont="1" applyBorder="1" applyAlignment="1">
      <alignment horizontal="center" vertical="top" wrapText="1"/>
    </xf>
    <xf numFmtId="1" fontId="1" fillId="3" borderId="4" xfId="0" applyNumberFormat="1" applyFont="1" applyFill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center" vertical="top" wrapText="1"/>
    </xf>
    <xf numFmtId="1" fontId="1" fillId="3" borderId="5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3" borderId="0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3" borderId="2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 wrapText="1"/>
    </xf>
    <xf numFmtId="165" fontId="1" fillId="3" borderId="0" xfId="0" applyNumberFormat="1" applyFont="1" applyFill="1" applyBorder="1" applyAlignment="1">
      <alignment horizontal="center" vertical="top" wrapText="1"/>
    </xf>
    <xf numFmtId="165" fontId="1" fillId="0" borderId="0" xfId="0" applyNumberFormat="1" applyFont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top" wrapText="1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3" fontId="2" fillId="4" borderId="6" xfId="0" applyNumberFormat="1" applyFont="1" applyFill="1" applyBorder="1" applyAlignment="1">
      <alignment horizontal="center"/>
    </xf>
    <xf numFmtId="3" fontId="2" fillId="4" borderId="7" xfId="0" applyNumberFormat="1" applyFont="1" applyFill="1" applyBorder="1" applyAlignment="1">
      <alignment horizontal="center"/>
    </xf>
    <xf numFmtId="3" fontId="2" fillId="4" borderId="8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/>
  </cellXfs>
  <cellStyles count="1">
    <cellStyle name="Normal" xfId="0" builtinId="0"/>
  </cellStyles>
  <dxfs count="3">
    <dxf>
      <font>
        <b/>
        <i val="0"/>
        <color rgb="FFB91C1C"/>
      </font>
    </dxf>
    <dxf>
      <font>
        <b/>
        <i val="0"/>
        <color rgb="FFB91C1C"/>
      </font>
    </dxf>
    <dxf>
      <font>
        <b/>
        <i val="0"/>
        <color rgb="FFB91C1C"/>
      </font>
      <fill>
        <patternFill patternType="solid">
          <fgColor indexed="64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6.7109375" customWidth="1"/>
    <col min="2" max="2" width="52.7109375" customWidth="1"/>
    <col min="3" max="3" width="22.7109375" customWidth="1"/>
    <col min="4" max="4" width="44.7109375" customWidth="1"/>
    <col min="5" max="5" width="14.7109375" customWidth="1"/>
    <col min="6" max="6" width="20.7109375" customWidth="1"/>
    <col min="7" max="7" width="10.7109375" customWidth="1"/>
    <col min="8" max="8" width="12.7109375" customWidth="1"/>
    <col min="9" max="9" width="60.7109375" customWidth="1"/>
  </cols>
  <sheetData>
    <row r="1" spans="1:9" ht="24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spans="1:9">
      <c r="A2" s="2" t="s">
        <v>1</v>
      </c>
      <c r="B2" s="3">
        <f>DATE(2026,9,7)</f>
        <v>46272</v>
      </c>
      <c r="C2" s="1"/>
      <c r="D2" s="1"/>
      <c r="E2" s="1"/>
      <c r="F2" s="1"/>
      <c r="G2" s="1"/>
      <c r="H2" s="1"/>
      <c r="I2" s="1"/>
    </row>
    <row r="3" spans="1:9" ht="21.75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9">
      <c r="A4" s="17">
        <v>1</v>
      </c>
      <c r="B4" s="8" t="s">
        <v>11</v>
      </c>
      <c r="C4" s="8" t="s">
        <v>12</v>
      </c>
      <c r="D4" s="8" t="s">
        <v>13</v>
      </c>
      <c r="E4" s="21">
        <f>DATE(2026,6,25)</f>
        <v>46198</v>
      </c>
      <c r="F4" s="25" t="s">
        <v>14</v>
      </c>
      <c r="G4" s="25" t="s">
        <v>15</v>
      </c>
      <c r="H4" s="29">
        <f>IF(E4="","",MAX(0,$B$2-E4))</f>
        <v>74</v>
      </c>
      <c r="I4" s="10" t="s">
        <v>16</v>
      </c>
    </row>
    <row r="5" spans="1:9">
      <c r="A5" s="18">
        <v>2</v>
      </c>
      <c r="B5" s="13" t="s">
        <v>17</v>
      </c>
      <c r="C5" s="13" t="s">
        <v>12</v>
      </c>
      <c r="D5" s="13" t="s">
        <v>18</v>
      </c>
      <c r="E5" s="22">
        <f>DATE(2026,6,19)</f>
        <v>46192</v>
      </c>
      <c r="F5" s="26" t="s">
        <v>14</v>
      </c>
      <c r="G5" s="26" t="s">
        <v>15</v>
      </c>
      <c r="H5" s="30">
        <f>IF(E5="","",MAX(0,$B$2-E5))</f>
        <v>80</v>
      </c>
      <c r="I5" s="14" t="s">
        <v>19</v>
      </c>
    </row>
    <row r="6" spans="1:9">
      <c r="A6" s="19">
        <v>3</v>
      </c>
      <c r="B6" s="7" t="s">
        <v>20</v>
      </c>
      <c r="C6" s="7" t="s">
        <v>12</v>
      </c>
      <c r="D6" s="7" t="s">
        <v>21</v>
      </c>
      <c r="E6" s="23"/>
      <c r="F6" s="27" t="s">
        <v>22</v>
      </c>
      <c r="G6" s="27" t="s">
        <v>15</v>
      </c>
      <c r="H6" s="31" t="str">
        <f>IF(E6="","",MAX(0,$B$2-E6))</f>
        <v/>
      </c>
      <c r="I6" s="11" t="s">
        <v>23</v>
      </c>
    </row>
    <row r="7" spans="1:9">
      <c r="A7" s="18">
        <v>4</v>
      </c>
      <c r="B7" s="13" t="s">
        <v>24</v>
      </c>
      <c r="C7" s="13" t="s">
        <v>12</v>
      </c>
      <c r="D7" s="13" t="s">
        <v>25</v>
      </c>
      <c r="E7" s="22">
        <f>DATE(2026,9,19)</f>
        <v>46284</v>
      </c>
      <c r="F7" s="26" t="s">
        <v>26</v>
      </c>
      <c r="G7" s="26" t="s">
        <v>15</v>
      </c>
      <c r="H7" s="30">
        <f>IF(E7="","",MAX(0,$B$2-E7))</f>
        <v>0</v>
      </c>
      <c r="I7" s="14" t="s">
        <v>27</v>
      </c>
    </row>
    <row r="8" spans="1:9">
      <c r="A8" s="19">
        <v>5</v>
      </c>
      <c r="B8" s="7" t="s">
        <v>28</v>
      </c>
      <c r="C8" s="7" t="s">
        <v>12</v>
      </c>
      <c r="D8" s="7" t="s">
        <v>29</v>
      </c>
      <c r="E8" s="23"/>
      <c r="F8" s="27" t="s">
        <v>26</v>
      </c>
      <c r="G8" s="27" t="s">
        <v>15</v>
      </c>
      <c r="H8" s="31" t="str">
        <f>IF(E8="","",MAX(0,$B$2-E8))</f>
        <v/>
      </c>
      <c r="I8" s="11" t="s">
        <v>30</v>
      </c>
    </row>
    <row r="9" spans="1:9">
      <c r="A9" s="18">
        <v>6</v>
      </c>
      <c r="B9" s="13" t="s">
        <v>31</v>
      </c>
      <c r="C9" s="13" t="s">
        <v>12</v>
      </c>
      <c r="D9" s="13" t="s">
        <v>32</v>
      </c>
      <c r="E9" s="22">
        <f>DATE(2026,8,26)</f>
        <v>46260</v>
      </c>
      <c r="F9" s="26" t="s">
        <v>33</v>
      </c>
      <c r="G9" s="26" t="s">
        <v>15</v>
      </c>
      <c r="H9" s="30">
        <f>IF(E9="","",MAX(0,$B$2-E9))</f>
        <v>12</v>
      </c>
      <c r="I9" s="14" t="s">
        <v>34</v>
      </c>
    </row>
    <row r="10" spans="1:9">
      <c r="A10" s="19">
        <v>7</v>
      </c>
      <c r="B10" s="7" t="s">
        <v>35</v>
      </c>
      <c r="C10" s="7" t="s">
        <v>12</v>
      </c>
      <c r="D10" s="7" t="s">
        <v>36</v>
      </c>
      <c r="E10" s="23"/>
      <c r="F10" s="27" t="s">
        <v>14</v>
      </c>
      <c r="G10" s="27" t="s">
        <v>37</v>
      </c>
      <c r="H10" s="31" t="str">
        <f>IF(E10="","",MAX(0,$B$2-E10))</f>
        <v/>
      </c>
      <c r="I10" s="11" t="s">
        <v>38</v>
      </c>
    </row>
    <row r="11" spans="1:9">
      <c r="A11" s="18">
        <v>8</v>
      </c>
      <c r="B11" s="13" t="s">
        <v>39</v>
      </c>
      <c r="C11" s="13" t="s">
        <v>12</v>
      </c>
      <c r="D11" s="13" t="s">
        <v>40</v>
      </c>
      <c r="E11" s="22"/>
      <c r="F11" s="26" t="s">
        <v>41</v>
      </c>
      <c r="G11" s="26" t="s">
        <v>37</v>
      </c>
      <c r="H11" s="30" t="str">
        <f>IF(E11="","",MAX(0,$B$2-E11))</f>
        <v/>
      </c>
      <c r="I11" s="14" t="s">
        <v>42</v>
      </c>
    </row>
    <row r="12" spans="1:9">
      <c r="A12" s="19">
        <v>9</v>
      </c>
      <c r="B12" s="7" t="s">
        <v>43</v>
      </c>
      <c r="C12" s="7" t="s">
        <v>44</v>
      </c>
      <c r="D12" s="7" t="s">
        <v>45</v>
      </c>
      <c r="E12" s="23"/>
      <c r="F12" s="27" t="s">
        <v>26</v>
      </c>
      <c r="G12" s="27" t="s">
        <v>37</v>
      </c>
      <c r="H12" s="31" t="str">
        <f>IF(E12="","",MAX(0,$B$2-E12))</f>
        <v/>
      </c>
      <c r="I12" s="11" t="s">
        <v>46</v>
      </c>
    </row>
    <row r="13" spans="1:9">
      <c r="A13" s="18">
        <v>10</v>
      </c>
      <c r="B13" s="13" t="s">
        <v>47</v>
      </c>
      <c r="C13" s="13" t="s">
        <v>48</v>
      </c>
      <c r="D13" s="13" t="s">
        <v>49</v>
      </c>
      <c r="E13" s="22"/>
      <c r="F13" s="26" t="s">
        <v>26</v>
      </c>
      <c r="G13" s="26" t="s">
        <v>37</v>
      </c>
      <c r="H13" s="30" t="str">
        <f>IF(E13="","",MAX(0,$B$2-E13))</f>
        <v/>
      </c>
      <c r="I13" s="14" t="s">
        <v>50</v>
      </c>
    </row>
    <row r="14" spans="1:9">
      <c r="A14" s="19">
        <v>11</v>
      </c>
      <c r="B14" s="7" t="s">
        <v>51</v>
      </c>
      <c r="C14" s="7" t="s">
        <v>12</v>
      </c>
      <c r="D14" s="7" t="s">
        <v>52</v>
      </c>
      <c r="E14" s="23"/>
      <c r="F14" s="27" t="s">
        <v>26</v>
      </c>
      <c r="G14" s="27" t="s">
        <v>37</v>
      </c>
      <c r="H14" s="31" t="str">
        <f>IF(E14="","",MAX(0,$B$2-E14))</f>
        <v/>
      </c>
      <c r="I14" s="11" t="s">
        <v>53</v>
      </c>
    </row>
    <row r="15" spans="1:9">
      <c r="A15" s="18">
        <v>12</v>
      </c>
      <c r="B15" s="13" t="s">
        <v>54</v>
      </c>
      <c r="C15" s="13" t="s">
        <v>12</v>
      </c>
      <c r="D15" s="13" t="s">
        <v>55</v>
      </c>
      <c r="E15" s="22">
        <f>DATE(2026,8,18)</f>
        <v>46252</v>
      </c>
      <c r="F15" s="26" t="s">
        <v>14</v>
      </c>
      <c r="G15" s="26" t="s">
        <v>37</v>
      </c>
      <c r="H15" s="30">
        <f>IF(E15="","",MAX(0,$B$2-E15))</f>
        <v>20</v>
      </c>
      <c r="I15" s="14" t="s">
        <v>56</v>
      </c>
    </row>
    <row r="16" spans="1:9">
      <c r="A16" s="19">
        <v>13</v>
      </c>
      <c r="B16" s="7" t="s">
        <v>57</v>
      </c>
      <c r="C16" s="7" t="s">
        <v>12</v>
      </c>
      <c r="D16" s="7" t="s">
        <v>58</v>
      </c>
      <c r="E16" s="23"/>
      <c r="F16" s="27" t="s">
        <v>59</v>
      </c>
      <c r="G16" s="27" t="s">
        <v>60</v>
      </c>
      <c r="H16" s="31" t="str">
        <f>IF(E16="","",MAX(0,$B$2-E16))</f>
        <v/>
      </c>
      <c r="I16" s="11" t="s">
        <v>61</v>
      </c>
    </row>
    <row r="17" spans="1:9">
      <c r="A17" s="20">
        <v>14</v>
      </c>
      <c r="B17" s="15" t="s">
        <v>62</v>
      </c>
      <c r="C17" s="15" t="s">
        <v>63</v>
      </c>
      <c r="D17" s="15" t="s">
        <v>64</v>
      </c>
      <c r="E17" s="24"/>
      <c r="F17" s="28" t="s">
        <v>59</v>
      </c>
      <c r="G17" s="28" t="s">
        <v>60</v>
      </c>
      <c r="H17" s="32" t="str">
        <f>IF(E17="","",MAX(0,$B$2-E17))</f>
        <v/>
      </c>
      <c r="I17" s="16" t="s">
        <v>65</v>
      </c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4" t="s">
        <v>66</v>
      </c>
      <c r="B19" s="4"/>
      <c r="C19" s="1"/>
      <c r="D19" s="1"/>
      <c r="E19" s="1"/>
      <c r="F19" s="1"/>
      <c r="G19" s="1"/>
      <c r="H19" s="1"/>
      <c r="I19" s="1"/>
    </row>
    <row r="20" spans="1:9">
      <c r="A20" s="36" t="s">
        <v>67</v>
      </c>
      <c r="B20" s="39">
        <f>COUNTA(B4:B17)</f>
        <v>14</v>
      </c>
      <c r="C20" s="1"/>
      <c r="D20" s="1"/>
      <c r="E20" s="1"/>
      <c r="F20" s="1"/>
      <c r="G20" s="1"/>
      <c r="H20" s="1"/>
      <c r="I20" s="1"/>
    </row>
    <row r="21" spans="1:9">
      <c r="A21" s="37" t="s">
        <v>68</v>
      </c>
      <c r="B21" s="40">
        <f>COUNTIF(H4:H17,"&gt;0")</f>
        <v>4</v>
      </c>
      <c r="C21" s="1"/>
      <c r="D21" s="1"/>
      <c r="E21" s="1"/>
      <c r="F21" s="1"/>
      <c r="G21" s="1"/>
      <c r="H21" s="1"/>
      <c r="I21" s="1"/>
    </row>
    <row r="22" spans="1:9">
      <c r="A22" s="37" t="s">
        <v>69</v>
      </c>
      <c r="B22" s="40">
        <f>COUNTIF(G4:G17,"High")</f>
        <v>6</v>
      </c>
      <c r="C22" s="1"/>
      <c r="D22" s="1"/>
      <c r="E22" s="1"/>
      <c r="F22" s="1"/>
      <c r="G22" s="1"/>
      <c r="H22" s="1"/>
      <c r="I22" s="1"/>
    </row>
    <row r="23" spans="1:9">
      <c r="A23" s="38" t="s">
        <v>70</v>
      </c>
      <c r="B23" s="41">
        <f>COUNTBLANK(E4:E17)</f>
        <v>9</v>
      </c>
      <c r="C23" s="1"/>
      <c r="D23" s="1"/>
      <c r="E23" s="1"/>
      <c r="F23" s="1"/>
      <c r="G23" s="1"/>
      <c r="H23" s="1"/>
      <c r="I23" s="1"/>
    </row>
  </sheetData>
  <mergeCells count="1">
    <mergeCell ref="A1:I1"/>
  </mergeCells>
  <conditionalFormatting sqref="H4:H17">
    <cfRule type="cellIs" dxfId="2" priority="1" operator="greaterThan">
      <formula>0</formula>
    </cfRule>
  </conditionalFormatting>
  <conditionalFormatting sqref="G4:G17">
    <cfRule type="containsText" dxfId="1" priority="2" operator="containsText" text="High">
      <formula>NOT(ISERROR(SEARCH("High",G4)))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5D260-95ED-4363-ABE2-966B7141BA64}">
  <dimension ref="A1:I21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7.7109375" customWidth="1"/>
    <col min="2" max="2" width="13.7109375" customWidth="1"/>
    <col min="3" max="3" width="55.7109375" customWidth="1"/>
    <col min="4" max="4" width="26.7109375" customWidth="1"/>
    <col min="5" max="5" width="22.7109375" customWidth="1"/>
    <col min="6" max="6" width="48.7109375" customWidth="1"/>
    <col min="7" max="7" width="14.7109375" customWidth="1"/>
    <col min="8" max="8" width="20.7109375" customWidth="1"/>
    <col min="9" max="9" width="60.7109375" customWidth="1"/>
  </cols>
  <sheetData>
    <row r="1" spans="1:9" ht="24" customHeight="1">
      <c r="A1" s="54" t="s">
        <v>71</v>
      </c>
      <c r="B1" s="54"/>
      <c r="C1" s="54"/>
      <c r="D1" s="54"/>
      <c r="E1" s="54"/>
      <c r="F1" s="54"/>
      <c r="G1" s="54"/>
      <c r="H1" s="54"/>
      <c r="I1" s="54"/>
    </row>
    <row r="2" spans="1:9" ht="21.75" customHeight="1">
      <c r="A2" s="6" t="s">
        <v>72</v>
      </c>
      <c r="B2" s="6" t="s">
        <v>73</v>
      </c>
      <c r="C2" s="6" t="s">
        <v>74</v>
      </c>
      <c r="D2" s="6" t="s">
        <v>75</v>
      </c>
      <c r="E2" s="6" t="s">
        <v>4</v>
      </c>
      <c r="F2" s="6" t="s">
        <v>76</v>
      </c>
      <c r="G2" s="6" t="s">
        <v>77</v>
      </c>
      <c r="H2" s="6" t="s">
        <v>7</v>
      </c>
      <c r="I2" s="6" t="s">
        <v>78</v>
      </c>
    </row>
    <row r="3" spans="1:9">
      <c r="A3" s="42" t="s">
        <v>79</v>
      </c>
      <c r="B3" s="43" t="s">
        <v>80</v>
      </c>
      <c r="C3" s="8" t="s">
        <v>81</v>
      </c>
      <c r="D3" s="8" t="s">
        <v>82</v>
      </c>
      <c r="E3" s="8" t="s">
        <v>12</v>
      </c>
      <c r="F3" s="8" t="s">
        <v>83</v>
      </c>
      <c r="G3" s="21">
        <f>DATE(2026,9,19)</f>
        <v>46284</v>
      </c>
      <c r="H3" s="25" t="s">
        <v>26</v>
      </c>
      <c r="I3" s="10" t="s">
        <v>84</v>
      </c>
    </row>
    <row r="4" spans="1:9">
      <c r="A4" s="44" t="s">
        <v>85</v>
      </c>
      <c r="B4" s="45" t="s">
        <v>80</v>
      </c>
      <c r="C4" s="13" t="s">
        <v>86</v>
      </c>
      <c r="D4" s="13" t="s">
        <v>87</v>
      </c>
      <c r="E4" s="13" t="s">
        <v>12</v>
      </c>
      <c r="F4" s="13" t="s">
        <v>88</v>
      </c>
      <c r="G4" s="22"/>
      <c r="H4" s="26" t="s">
        <v>26</v>
      </c>
      <c r="I4" s="14" t="s">
        <v>89</v>
      </c>
    </row>
    <row r="5" spans="1:9">
      <c r="A5" s="46" t="s">
        <v>90</v>
      </c>
      <c r="B5" s="47" t="s">
        <v>80</v>
      </c>
      <c r="C5" s="7" t="s">
        <v>91</v>
      </c>
      <c r="D5" s="7" t="s">
        <v>92</v>
      </c>
      <c r="E5" s="7" t="s">
        <v>12</v>
      </c>
      <c r="F5" s="7" t="s">
        <v>93</v>
      </c>
      <c r="G5" s="23"/>
      <c r="H5" s="27" t="s">
        <v>26</v>
      </c>
      <c r="I5" s="11" t="s">
        <v>94</v>
      </c>
    </row>
    <row r="6" spans="1:9">
      <c r="A6" s="44" t="s">
        <v>95</v>
      </c>
      <c r="B6" s="45" t="s">
        <v>96</v>
      </c>
      <c r="C6" s="13" t="s">
        <v>97</v>
      </c>
      <c r="D6" s="13" t="s">
        <v>98</v>
      </c>
      <c r="E6" s="13" t="s">
        <v>12</v>
      </c>
      <c r="F6" s="13" t="s">
        <v>99</v>
      </c>
      <c r="G6" s="22">
        <f>DATE(2026,8,26)</f>
        <v>46260</v>
      </c>
      <c r="H6" s="26" t="s">
        <v>100</v>
      </c>
      <c r="I6" s="14" t="s">
        <v>101</v>
      </c>
    </row>
    <row r="7" spans="1:9">
      <c r="A7" s="46" t="s">
        <v>102</v>
      </c>
      <c r="B7" s="47" t="s">
        <v>96</v>
      </c>
      <c r="C7" s="7" t="s">
        <v>103</v>
      </c>
      <c r="D7" s="7" t="s">
        <v>60</v>
      </c>
      <c r="E7" s="7" t="s">
        <v>104</v>
      </c>
      <c r="F7" s="7" t="s">
        <v>105</v>
      </c>
      <c r="G7" s="23"/>
      <c r="H7" s="27" t="s">
        <v>100</v>
      </c>
      <c r="I7" s="11" t="s">
        <v>106</v>
      </c>
    </row>
    <row r="8" spans="1:9">
      <c r="A8" s="44" t="s">
        <v>107</v>
      </c>
      <c r="B8" s="45" t="s">
        <v>96</v>
      </c>
      <c r="C8" s="13" t="s">
        <v>108</v>
      </c>
      <c r="D8" s="13" t="s">
        <v>109</v>
      </c>
      <c r="E8" s="13" t="s">
        <v>12</v>
      </c>
      <c r="F8" s="13" t="s">
        <v>110</v>
      </c>
      <c r="G8" s="22"/>
      <c r="H8" s="26" t="s">
        <v>100</v>
      </c>
      <c r="I8" s="14" t="s">
        <v>111</v>
      </c>
    </row>
    <row r="9" spans="1:9">
      <c r="A9" s="46" t="s">
        <v>112</v>
      </c>
      <c r="B9" s="47" t="s">
        <v>113</v>
      </c>
      <c r="C9" s="7" t="s">
        <v>114</v>
      </c>
      <c r="D9" s="7" t="s">
        <v>115</v>
      </c>
      <c r="E9" s="7" t="s">
        <v>12</v>
      </c>
      <c r="F9" s="7" t="s">
        <v>116</v>
      </c>
      <c r="G9" s="23">
        <f>DATE(2026,8,31)</f>
        <v>46265</v>
      </c>
      <c r="H9" s="27" t="s">
        <v>26</v>
      </c>
      <c r="I9" s="11" t="s">
        <v>117</v>
      </c>
    </row>
    <row r="10" spans="1:9">
      <c r="A10" s="44" t="s">
        <v>118</v>
      </c>
      <c r="B10" s="45" t="s">
        <v>113</v>
      </c>
      <c r="C10" s="13" t="s">
        <v>119</v>
      </c>
      <c r="D10" s="13" t="s">
        <v>37</v>
      </c>
      <c r="E10" s="13" t="s">
        <v>12</v>
      </c>
      <c r="F10" s="13" t="s">
        <v>120</v>
      </c>
      <c r="G10" s="22">
        <f>DATE(2026,8,18)</f>
        <v>46252</v>
      </c>
      <c r="H10" s="26" t="s">
        <v>26</v>
      </c>
      <c r="I10" s="14" t="s">
        <v>121</v>
      </c>
    </row>
    <row r="11" spans="1:9">
      <c r="A11" s="46" t="s">
        <v>122</v>
      </c>
      <c r="B11" s="47" t="s">
        <v>113</v>
      </c>
      <c r="C11" s="7" t="s">
        <v>123</v>
      </c>
      <c r="D11" s="7" t="s">
        <v>124</v>
      </c>
      <c r="E11" s="7" t="s">
        <v>12</v>
      </c>
      <c r="F11" s="7" t="s">
        <v>125</v>
      </c>
      <c r="G11" s="23"/>
      <c r="H11" s="27" t="s">
        <v>26</v>
      </c>
      <c r="I11" s="11" t="s">
        <v>126</v>
      </c>
    </row>
    <row r="12" spans="1:9">
      <c r="A12" s="44" t="s">
        <v>127</v>
      </c>
      <c r="B12" s="45" t="s">
        <v>128</v>
      </c>
      <c r="C12" s="13" t="s">
        <v>129</v>
      </c>
      <c r="D12" s="13" t="s">
        <v>15</v>
      </c>
      <c r="E12" s="13" t="s">
        <v>130</v>
      </c>
      <c r="F12" s="13" t="s">
        <v>131</v>
      </c>
      <c r="G12" s="22">
        <f>DATE(2026,8,26)</f>
        <v>46260</v>
      </c>
      <c r="H12" s="26" t="s">
        <v>132</v>
      </c>
      <c r="I12" s="14" t="s">
        <v>133</v>
      </c>
    </row>
    <row r="13" spans="1:9">
      <c r="A13" s="46" t="s">
        <v>134</v>
      </c>
      <c r="B13" s="47" t="s">
        <v>128</v>
      </c>
      <c r="C13" s="7" t="s">
        <v>135</v>
      </c>
      <c r="D13" s="7" t="s">
        <v>15</v>
      </c>
      <c r="E13" s="7" t="s">
        <v>136</v>
      </c>
      <c r="F13" s="7" t="s">
        <v>137</v>
      </c>
      <c r="G13" s="23">
        <f>DATE(2026,9,19)</f>
        <v>46284</v>
      </c>
      <c r="H13" s="27" t="s">
        <v>26</v>
      </c>
      <c r="I13" s="11" t="s">
        <v>138</v>
      </c>
    </row>
    <row r="14" spans="1:9">
      <c r="A14" s="44" t="s">
        <v>139</v>
      </c>
      <c r="B14" s="45" t="s">
        <v>128</v>
      </c>
      <c r="C14" s="13" t="s">
        <v>140</v>
      </c>
      <c r="D14" s="13" t="s">
        <v>37</v>
      </c>
      <c r="E14" s="13" t="s">
        <v>141</v>
      </c>
      <c r="F14" s="13" t="s">
        <v>142</v>
      </c>
      <c r="G14" s="22"/>
      <c r="H14" s="26" t="s">
        <v>26</v>
      </c>
      <c r="I14" s="14" t="s">
        <v>143</v>
      </c>
    </row>
    <row r="15" spans="1:9">
      <c r="A15" s="48" t="s">
        <v>144</v>
      </c>
      <c r="B15" s="49" t="s">
        <v>128</v>
      </c>
      <c r="C15" s="9" t="s">
        <v>145</v>
      </c>
      <c r="D15" s="9" t="s">
        <v>37</v>
      </c>
      <c r="E15" s="9" t="s">
        <v>146</v>
      </c>
      <c r="F15" s="9" t="s">
        <v>147</v>
      </c>
      <c r="G15" s="51"/>
      <c r="H15" s="50" t="s">
        <v>26</v>
      </c>
      <c r="I15" s="12" t="s">
        <v>148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4" t="s">
        <v>66</v>
      </c>
      <c r="B17" s="4"/>
      <c r="C17" s="4"/>
      <c r="D17" s="1"/>
      <c r="E17" s="1"/>
      <c r="F17" s="1"/>
      <c r="G17" s="1"/>
      <c r="H17" s="1"/>
      <c r="I17" s="1"/>
    </row>
    <row r="18" spans="1:9">
      <c r="A18" s="36" t="s">
        <v>149</v>
      </c>
      <c r="B18" s="34"/>
      <c r="C18" s="39">
        <f>COUNTIF(B3:B15,"Risk")</f>
        <v>3</v>
      </c>
      <c r="D18" s="1"/>
      <c r="E18" s="1"/>
      <c r="F18" s="1"/>
      <c r="G18" s="1"/>
      <c r="H18" s="1"/>
      <c r="I18" s="1"/>
    </row>
    <row r="19" spans="1:9">
      <c r="A19" s="37" t="s">
        <v>150</v>
      </c>
      <c r="B19" s="33"/>
      <c r="C19" s="40">
        <f>COUNTIF(B3:B15,"Assumption")</f>
        <v>3</v>
      </c>
      <c r="D19" s="1"/>
      <c r="E19" s="1"/>
      <c r="F19" s="1"/>
      <c r="G19" s="1"/>
      <c r="H19" s="1"/>
      <c r="I19" s="1"/>
    </row>
    <row r="20" spans="1:9">
      <c r="A20" s="37" t="s">
        <v>151</v>
      </c>
      <c r="B20" s="33"/>
      <c r="C20" s="40">
        <f>COUNTIF(B3:B15,"Issue")</f>
        <v>3</v>
      </c>
      <c r="D20" s="1"/>
      <c r="E20" s="1"/>
      <c r="F20" s="1"/>
      <c r="G20" s="1"/>
      <c r="H20" s="1"/>
      <c r="I20" s="1"/>
    </row>
    <row r="21" spans="1:9">
      <c r="A21" s="38" t="s">
        <v>152</v>
      </c>
      <c r="B21" s="35"/>
      <c r="C21" s="41">
        <f>COUNTIF(B3:B15,"Dependency")</f>
        <v>4</v>
      </c>
      <c r="D21" s="1"/>
      <c r="E21" s="1"/>
      <c r="F21" s="1"/>
      <c r="G21" s="1"/>
      <c r="H21" s="1"/>
      <c r="I21" s="1"/>
    </row>
  </sheetData>
  <mergeCells count="1">
    <mergeCell ref="A1:I1"/>
  </mergeCells>
  <conditionalFormatting sqref="D3:D15">
    <cfRule type="containsText" dxfId="0" priority="1" operator="containsText" text="High">
      <formula>NOT(ISERROR(SEARCH("High",D3)))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5F66-6AE1-49D9-9C9C-037B609C1CBE}">
  <dimension ref="A1:E17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6.7109375" customWidth="1"/>
    <col min="2" max="2" width="70.7109375" customWidth="1"/>
    <col min="3" max="3" width="28.7109375" customWidth="1"/>
    <col min="4" max="4" width="14.7109375" customWidth="1"/>
    <col min="5" max="5" width="45.7109375" customWidth="1"/>
  </cols>
  <sheetData>
    <row r="1" spans="1:5" ht="24" customHeight="1">
      <c r="A1" s="54" t="s">
        <v>153</v>
      </c>
      <c r="B1" s="54"/>
      <c r="C1" s="54"/>
      <c r="D1" s="54"/>
      <c r="E1" s="54"/>
    </row>
    <row r="2" spans="1:5">
      <c r="A2" s="5" t="s">
        <v>2</v>
      </c>
      <c r="B2" s="5" t="s">
        <v>5</v>
      </c>
      <c r="C2" s="5" t="s">
        <v>73</v>
      </c>
      <c r="D2" s="5" t="s">
        <v>154</v>
      </c>
      <c r="E2" s="5" t="s">
        <v>155</v>
      </c>
    </row>
    <row r="3" spans="1:5">
      <c r="A3" s="17">
        <v>1</v>
      </c>
      <c r="B3" s="8" t="s">
        <v>156</v>
      </c>
      <c r="C3" s="8" t="s">
        <v>157</v>
      </c>
      <c r="D3" s="21">
        <f>DATE(2026,9,6)</f>
        <v>46271</v>
      </c>
      <c r="E3" s="10" t="s">
        <v>158</v>
      </c>
    </row>
    <row r="4" spans="1:5">
      <c r="A4" s="18">
        <v>2</v>
      </c>
      <c r="B4" s="13" t="s">
        <v>159</v>
      </c>
      <c r="C4" s="13" t="s">
        <v>160</v>
      </c>
      <c r="D4" s="22">
        <f>DATE(2026,6,19)</f>
        <v>46192</v>
      </c>
      <c r="E4" s="14" t="s">
        <v>161</v>
      </c>
    </row>
    <row r="5" spans="1:5">
      <c r="A5" s="19">
        <v>3</v>
      </c>
      <c r="B5" s="7" t="s">
        <v>162</v>
      </c>
      <c r="C5" s="7" t="s">
        <v>157</v>
      </c>
      <c r="D5" s="23">
        <f>DATE(2026,8,18)</f>
        <v>46252</v>
      </c>
      <c r="E5" s="11" t="s">
        <v>163</v>
      </c>
    </row>
    <row r="6" spans="1:5">
      <c r="A6" s="18">
        <v>4</v>
      </c>
      <c r="B6" s="13" t="s">
        <v>164</v>
      </c>
      <c r="C6" s="13" t="s">
        <v>157</v>
      </c>
      <c r="D6" s="22">
        <f>DATE(2026,8,22)</f>
        <v>46256</v>
      </c>
      <c r="E6" s="14" t="s">
        <v>165</v>
      </c>
    </row>
    <row r="7" spans="1:5">
      <c r="A7" s="19">
        <v>5</v>
      </c>
      <c r="B7" s="7" t="s">
        <v>166</v>
      </c>
      <c r="C7" s="7" t="s">
        <v>157</v>
      </c>
      <c r="D7" s="23">
        <f>DATE(2026,8,25)</f>
        <v>46259</v>
      </c>
      <c r="E7" s="11" t="s">
        <v>167</v>
      </c>
    </row>
    <row r="8" spans="1:5">
      <c r="A8" s="18">
        <v>6</v>
      </c>
      <c r="B8" s="13" t="s">
        <v>168</v>
      </c>
      <c r="C8" s="13" t="s">
        <v>157</v>
      </c>
      <c r="D8" s="22">
        <f>DATE(2026,9,2)</f>
        <v>46267</v>
      </c>
      <c r="E8" s="14" t="s">
        <v>169</v>
      </c>
    </row>
    <row r="9" spans="1:5">
      <c r="A9" s="19">
        <v>7</v>
      </c>
      <c r="B9" s="7" t="s">
        <v>170</v>
      </c>
      <c r="C9" s="7" t="s">
        <v>157</v>
      </c>
      <c r="D9" s="23">
        <f>DATE(2026,8,31)</f>
        <v>46265</v>
      </c>
      <c r="E9" s="11" t="s">
        <v>171</v>
      </c>
    </row>
    <row r="10" spans="1:5">
      <c r="A10" s="18">
        <v>8</v>
      </c>
      <c r="B10" s="13" t="s">
        <v>172</v>
      </c>
      <c r="C10" s="13" t="s">
        <v>173</v>
      </c>
      <c r="D10" s="22">
        <f>DATE(2026,9,7)</f>
        <v>46272</v>
      </c>
      <c r="E10" s="14" t="s">
        <v>174</v>
      </c>
    </row>
    <row r="11" spans="1:5">
      <c r="A11" s="52">
        <v>9</v>
      </c>
      <c r="B11" s="9" t="s">
        <v>175</v>
      </c>
      <c r="C11" s="9" t="s">
        <v>176</v>
      </c>
      <c r="D11" s="51">
        <f>DATE(2026,9,7)</f>
        <v>46272</v>
      </c>
      <c r="E11" s="12" t="s">
        <v>177</v>
      </c>
    </row>
    <row r="12" spans="1:5">
      <c r="A12" s="1"/>
      <c r="B12" s="1"/>
      <c r="C12" s="1"/>
      <c r="D12" s="1"/>
      <c r="E12" s="1"/>
    </row>
    <row r="13" spans="1:5">
      <c r="A13" s="4" t="s">
        <v>178</v>
      </c>
      <c r="B13" s="4"/>
      <c r="C13" s="4"/>
      <c r="D13" s="4"/>
      <c r="E13" s="4"/>
    </row>
    <row r="14" spans="1:5" ht="30" customHeight="1">
      <c r="A14" s="53" t="s">
        <v>179</v>
      </c>
      <c r="B14" s="53"/>
      <c r="C14" s="53"/>
      <c r="D14" s="53"/>
      <c r="E14" s="53"/>
    </row>
    <row r="15" spans="1:5" ht="30" customHeight="1">
      <c r="A15" s="53" t="s">
        <v>180</v>
      </c>
      <c r="B15" s="53"/>
      <c r="C15" s="53"/>
      <c r="D15" s="53"/>
      <c r="E15" s="53"/>
    </row>
    <row r="16" spans="1:5" ht="30" customHeight="1">
      <c r="A16" s="53" t="s">
        <v>181</v>
      </c>
      <c r="B16" s="53"/>
      <c r="C16" s="53"/>
      <c r="D16" s="53"/>
      <c r="E16" s="53"/>
    </row>
    <row r="17" spans="1:5" ht="30" customHeight="1">
      <c r="A17" s="53" t="s">
        <v>182</v>
      </c>
      <c r="B17" s="53"/>
      <c r="C17" s="53"/>
      <c r="D17" s="53"/>
      <c r="E17" s="53"/>
    </row>
  </sheetData>
  <mergeCells count="5">
    <mergeCell ref="A1:E1"/>
    <mergeCell ref="A14:E14"/>
    <mergeCell ref="A15:E15"/>
    <mergeCell ref="A16:E16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DB7F93-899E-42E7-8475-0050C06055A2}"/>
</file>

<file path=customXml/itemProps2.xml><?xml version="1.0" encoding="utf-8"?>
<ds:datastoreItem xmlns:ds="http://schemas.openxmlformats.org/officeDocument/2006/customXml" ds:itemID="{E573B964-C0F8-46C5-95A6-CDEDEB78ED4C}"/>
</file>

<file path=customXml/itemProps3.xml><?xml version="1.0" encoding="utf-8"?>
<ds:datastoreItem xmlns:ds="http://schemas.openxmlformats.org/officeDocument/2006/customXml" ds:itemID="{1C7BBACE-79D1-4C53-87D4-A034F87A3279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i:0#.f|membership|coreyg@m365cpi81743996.onmicrosoft.com</cp:lastModifiedBy>
  <cp:revision/>
  <dcterms:created xsi:type="dcterms:W3CDTF">2026-09-07T08:45:06Z</dcterms:created>
  <dcterms:modified xsi:type="dcterms:W3CDTF">2026-09-07T08:51:28Z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</Properties>
</file>