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crosoft.sharepoint-df.com/teams/GSA-BOBUHAC/Shared Documents/WORK/Cowork/Comparison/output_v2/"/>
    </mc:Choice>
  </mc:AlternateContent>
  <xr:revisionPtr revIDLastSave="529" documentId="11_C233DA523B7D2B0E97E819E7E0BCBE8359B1E8BC" xr6:coauthVersionLast="47" xr6:coauthVersionMax="47" xr10:uidLastSave="{A565D659-53A8-4564-BEC4-9B8AFE9F9190}"/>
  <bookViews>
    <workbookView xWindow="-108" yWindow="-108" windowWidth="23256" windowHeight="13896" xr2:uid="{00000000-000D-0000-FFFF-FFFF00000000}"/>
  </bookViews>
  <sheets>
    <sheet name="Overview" sheetId="1" r:id="rId1"/>
    <sheet name="Actions" sheetId="2" r:id="rId2"/>
    <sheet name="RAID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B13" i="1"/>
  <c r="B12" i="1"/>
  <c r="B11" i="1"/>
  <c r="B10" i="1"/>
  <c r="B9" i="1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</calcChain>
</file>

<file path=xl/sharedStrings.xml><?xml version="1.0" encoding="utf-8"?>
<sst xmlns="http://schemas.openxmlformats.org/spreadsheetml/2006/main" count="322" uniqueCount="207">
  <si>
    <t>Action Items &amp; RAID Tracker — Corey Gray</t>
  </si>
  <si>
    <t>Purpose</t>
  </si>
  <si>
    <t>Consolidated view of open actions, owners and due dates plus a RAID log, pulled from Outlook email and Teams chats. External dependency dates were checked against public Microsoft sources.</t>
  </si>
  <si>
    <t>As-of date (input)</t>
  </si>
  <si>
    <t>Sources searched</t>
  </si>
  <si>
    <t>Outlook email (17 Aug – 7 Sep 2026 plus Daily Task Digests), Teams 1:1 chats (Adil Eli, Daichi Maruyama), meeting transcripts (none found 10 Aug – 7 Sep 2026), web validation for vendor dates</t>
  </si>
  <si>
    <t>Summary</t>
  </si>
  <si>
    <t>Count</t>
  </si>
  <si>
    <t>Total open actions</t>
  </si>
  <si>
    <t>Overdue actions</t>
  </si>
  <si>
    <t>High-priority actions</t>
  </si>
  <si>
    <t>RAID items logged</t>
  </si>
  <si>
    <t>Risks</t>
  </si>
  <si>
    <t>Issues</t>
  </si>
  <si>
    <t>Sheet</t>
  </si>
  <si>
    <t>Contents</t>
  </si>
  <si>
    <t>Actions</t>
  </si>
  <si>
    <t>Open action items: action, owner, source, due date, status, priority, days past due (vs. as-of date) and the evidence quote</t>
  </si>
  <si>
    <t>RAID</t>
  </si>
  <si>
    <t>Risks, assumptions, issues and dependencies with owner, severity, mitigation, source and key date</t>
  </si>
  <si>
    <t>Source legend</t>
  </si>
  <si>
    <t>Meaning</t>
  </si>
  <si>
    <t>Email</t>
  </si>
  <si>
    <t>Outlook message – subject and received date are named in the Source column</t>
  </si>
  <si>
    <t>Teams</t>
  </si>
  <si>
    <t>1:1 chat or channel post – person/channel and date are named in the Source column</t>
  </si>
  <si>
    <t>Daily Task Digest</t>
  </si>
  <si>
    <t>Auto-generated daily email in your mailbox summarising open items from email and Teams; used where the original message was not directly retrievable</t>
  </si>
  <si>
    <t>Web</t>
  </si>
  <si>
    <t>Public Microsoft documentation used only to validate external vendor / regulatory dates (see RAID D-01, D-02)</t>
  </si>
  <si>
    <t>Known gaps</t>
  </si>
  <si>
    <t>No meeting transcripts were found for the period; Teams keyword search returned no channel results, so channel items come via the Daily Task Digest. Confirm digest-derived statuses with requesters.</t>
  </si>
  <si>
    <t>Open Action Items — consolidated from email, Teams and system notifications (as of 7 Sep 2026)</t>
  </si>
  <si>
    <t>ID</t>
  </si>
  <si>
    <t>Action</t>
  </si>
  <si>
    <t>Owner</t>
  </si>
  <si>
    <t>Source</t>
  </si>
  <si>
    <t>Due Date</t>
  </si>
  <si>
    <t>Status</t>
  </si>
  <si>
    <t>Priority</t>
  </si>
  <si>
    <t>Days Past Due (neg. = days left)</t>
  </si>
  <si>
    <t>Evidence / Citation</t>
  </si>
  <si>
    <t>A-01</t>
  </si>
  <si>
    <t>Complete the required update and confirm completion to Adil Eli</t>
  </si>
  <si>
    <t>Corey Gray</t>
  </si>
  <si>
    <t>Email – Adil Eli (surfaced in Daily Task Digest, 6 Sep 2026)</t>
  </si>
  <si>
    <t>Overdue</t>
  </si>
  <si>
    <t>High</t>
  </si>
  <si>
    <t>"Please complete the update and confirm once done by 25 June 2026."</t>
  </si>
  <si>
    <t>A-02</t>
  </si>
  <si>
    <t>Finalize the file and send it to Adil Eli</t>
  </si>
  <si>
    <t>Teams chat with Adil Eli, 19 Jun 2026</t>
  </si>
  <si>
    <t>"Hey Corey, Can you finalize the file and send it over by end of day today? Thanks!"</t>
  </si>
  <si>
    <t>A-03</t>
  </si>
  <si>
    <t>Reply to Adil Eli with the current status of the S2P agent</t>
  </si>
  <si>
    <t>Teams chat with Adil Eli, 22 Apr 2026</t>
  </si>
  <si>
    <t>Not set</t>
  </si>
  <si>
    <t>Awaiting reply</t>
  </si>
  <si>
    <t>"Hi Corey. What is the status of S2P agent?"</t>
  </si>
  <si>
    <t>A-04</t>
  </si>
  <si>
    <t>Remediate the ServiceNow Copilot connector (ServiceNowTickets2607141032) in the Microsoft 365 Admin Portal</t>
  </si>
  <si>
    <t>Email – Microsoft 365, "Your Copilot connection ServiceNowTickets2607141032 needs immediate attention", 22 Aug 2026</t>
  </si>
  <si>
    <t>Open – at risk</t>
  </si>
  <si>
    <t>"To prevent the deletion of indexed items, resolve the issue by September 19, 2026." Reason: Data Source Instance is hibernated.</t>
  </si>
  <si>
    <t>A-05</t>
  </si>
  <si>
    <t>Remediate the Jira Copilot connector (Jira2606051042) to restore data sync</t>
  </si>
  <si>
    <t>Email – Microsoft 365 notification, 12 Aug 2026 (via Daily Task Digest)</t>
  </si>
  <si>
    <t>Open</t>
  </si>
  <si>
    <t>"Resolve this issue to ensure your data stays up to date."</t>
  </si>
  <si>
    <t>A-06</t>
  </si>
  <si>
    <t>Review the document from Adil Eli and send feedback</t>
  </si>
  <si>
    <t>Email – Adil Eli (via Daily Task Digest, 6 Sep 2026)</t>
  </si>
  <si>
    <t>Not set ("end of this week")</t>
  </si>
  <si>
    <t>Medium</t>
  </si>
  <si>
    <t>"Could you please review the document and share your feedback by end of this week?"</t>
  </si>
  <si>
    <t>A-07</t>
  </si>
  <si>
    <t>Review Jira work items ZAG-1 to ZAG-5; prioritise ZAG-5 (draft compliance criteria for agent behaviour)</t>
  </si>
  <si>
    <t>Email – Jira digests, Aug 2026 (via Daily Task Digest)</t>
  </si>
  <si>
    <t>Open (ZAG-5 overdue)</t>
  </si>
  <si>
    <t>"ZAG-5: Draft compliance criteria for agent behavior." – reported as overdue</t>
  </si>
  <si>
    <t>A-08</t>
  </si>
  <si>
    <t>Decide whether to take unassigned Jira item ZAG-6 "Set Up Agent Registration &amp; Verification" (ZAVA AI Governance)</t>
  </si>
  <si>
    <t>Email – Jira, "Corey Gray, here is your weekly update for 2 Sept", 2 Sep 2026</t>
  </si>
  <si>
    <t>Low</t>
  </si>
  <si>
    <t>"Assign 1 work item from spaces you've worked in – ZAG-6 Set Up Agent Registration &amp; Verification"</t>
  </si>
  <si>
    <t>A-09</t>
  </si>
  <si>
    <t>Resolve the Cloud ERP procurement budget decision and close outstanding stakeholder briefings / vendor notifications</t>
  </si>
  <si>
    <t>Corey Gray + Executive Sponsor</t>
  </si>
  <si>
    <t>Teams chat (Contoso S2P) via Daily Task Digest, 13 Jul and 6 Sep 2026</t>
  </si>
  <si>
    <t>Pending executive decision</t>
  </si>
  <si>
    <t>"Resolve Budget Decision — Cloud ERP Procurement … Pending Executive Decision"; "Owner: Corey Gray + Executive Sponsor"</t>
  </si>
  <si>
    <t>A-10</t>
  </si>
  <si>
    <t>Investigate and fix the failing Power Automate flow "Cowork Plan Approval"</t>
  </si>
  <si>
    <t>Email – Microsoft Power Automate, "1 of your flow(s) have failed", 31 Aug 2026</t>
  </si>
  <si>
    <t>"Flow name: Cowork Plan Approval – Failure count 1"</t>
  </si>
  <si>
    <t>A-11</t>
  </si>
  <si>
    <t>Fix and re-enable the disabled Power Automate flow "When agent is added or updated"</t>
  </si>
  <si>
    <t>Email – Microsoft Power Automate, "Alert! We've disabled one of your flows", 24 Aug 2026</t>
  </si>
  <si>
    <t>"Your flow has failed consistently for 14 days. We disabled it on 8/24/2026 7:28:33 PM."</t>
  </si>
  <si>
    <t>A-12</t>
  </si>
  <si>
    <t>Complete the late Planner task "Communication Error Communication" (plan: Absolute Technology R400 Infrastructure)</t>
  </si>
  <si>
    <t>Email – Microsoft Planner, "You have late tasks", 25 Aug 2026</t>
  </si>
  <si>
    <t>"You have a late task Communication Error Communication … 8/18/2026 – 7 days late"</t>
  </si>
  <si>
    <t>A-13</t>
  </si>
  <si>
    <t>Confirm Azure OpenAI Assistants API workloads were migrated to Foundry Agent Service (subscription ME-M365CPI81743996-bobuhac-1)</t>
  </si>
  <si>
    <t>Email – Microsoft Azure, "Retirement notice: Transition Azure OpenAI Assistants APIs to Microsoft Foundry Agent Service by 26 August 2026", 18 Aug 2026</t>
  </si>
  <si>
    <t>Overdue – verify</t>
  </si>
  <si>
    <t>"On 26 August 2026, we'll retire the Azure OpenAI Assistants API." Tracking ID LZ_6-Y1Z. Date validated on the web (see RAID D-01).</t>
  </si>
  <si>
    <t>A-14</t>
  </si>
  <si>
    <t>Compile and share competitor pricing / feature research with the Market Research team</t>
  </si>
  <si>
    <t>Teams – Sales &amp; Marketing / Market Research channel (via Daily Task Digest, 6 Sep 2026)</t>
  </si>
  <si>
    <t>Open (self-commitment)</t>
  </si>
  <si>
    <t>"I'll share my findings with you all later today."</t>
  </si>
  <si>
    <t>A-15</t>
  </si>
  <si>
    <t>Confirm the user-generated content contest is still active and share a draft plan with Marketing</t>
  </si>
  <si>
    <t>Corey Gray (requested by Daichi Maruyama)</t>
  </si>
  <si>
    <t>Teams – Sales &amp; Marketing / Marketing channel, 13 Jan 2026 (via Daily Task Digest)</t>
  </si>
  <si>
    <t>Open (needs confirmation)</t>
  </si>
  <si>
    <t>Daichi Maruyama: "Corey, can you take the lead on the user-generated content contest?"</t>
  </si>
  <si>
    <t>A-16</t>
  </si>
  <si>
    <t>Verify whether the Azure Monitor action groups security advisory requires action from you</t>
  </si>
  <si>
    <t>Email – Microsoft Azure notification, Aug 2026 (via Daily Task Digest)</t>
  </si>
  <si>
    <t>To verify</t>
  </si>
  <si>
    <t>"Review any processes that add email recipients to Azure Monitor action groups..."</t>
  </si>
  <si>
    <t>RAID Log — Risks, Assumptions, Issues and Dependencies (as of 7 Sep 2026)</t>
  </si>
  <si>
    <t>Type</t>
  </si>
  <si>
    <t>Description</t>
  </si>
  <si>
    <t>Severity</t>
  </si>
  <si>
    <t>Mitigation / Next Step</t>
  </si>
  <si>
    <t>Key Date</t>
  </si>
  <si>
    <t>R-01</t>
  </si>
  <si>
    <t>Risk</t>
  </si>
  <si>
    <t>Indexed ServiceNow items will be deleted if connector ServiceNowTickets2607141032 is not fixed by 19 Sep 2026 – compliance and Copilot grounding risk</t>
  </si>
  <si>
    <t>Remediate connector (A-04) before 19 Sep; data source instance is hibernated – reactivate in ServiceNow, then re-check in Admin Portal</t>
  </si>
  <si>
    <t>Email – Microsoft 365, 22 Aug 2026</t>
  </si>
  <si>
    <t>R-02</t>
  </si>
  <si>
    <t>Jira connector Jira2606051042 failure leaves Copilot data stale – data integrity risk</t>
  </si>
  <si>
    <t>Remediate connector (A-05)</t>
  </si>
  <si>
    <t>R-03</t>
  </si>
  <si>
    <t>Any workloads still on the Azure OpenAI Assistants API stopped working after the 26 Aug 2026 retirement</t>
  </si>
  <si>
    <t>Confirm migration status (A-13); inference-only workloads can use the Azure OpenAI Responses API</t>
  </si>
  <si>
    <t>Email – Microsoft Azure, 18 Aug 2026; date validated via Microsoft Q&amp;A (web)</t>
  </si>
  <si>
    <t>Open – verify</t>
  </si>
  <si>
    <t>R-04</t>
  </si>
  <si>
    <t>Repeated overdue commitments to Adil Eli (since Jun 2026) risk stakeholder confidence and delays on S2P / e-Bike work</t>
  </si>
  <si>
    <t>Clear A-01, A-02, A-03 and A-06, or send Adil Eli a status note with a new ETA</t>
  </si>
  <si>
    <t>Daily Task Digest, 6 Sep 2026; Teams chat with Adil Eli</t>
  </si>
  <si>
    <t>R-05</t>
  </si>
  <si>
    <t>Cowork plan approvals may stall while the approval flow fails intermittently</t>
  </si>
  <si>
    <t>Fix flow (A-10) and monitor run history</t>
  </si>
  <si>
    <t>Email – Microsoft Power Automate, 31 Aug 2026</t>
  </si>
  <si>
    <t>Assumption</t>
  </si>
  <si>
    <t>Items listed in the 6 Sep 2026 Daily Task Digest remain open (digest states no items are waiting on others)</t>
  </si>
  <si>
    <t>Confirm each item's status with the requester before the next review</t>
  </si>
  <si>
    <t>Daily Task Digest, 6 Sep 2026</t>
  </si>
  <si>
    <t>To confirm</t>
  </si>
  <si>
    <t>Classic agents are not impacted by the Assistants API retirement and continue to work</t>
  </si>
  <si>
    <t>No action unless workloads call the Assistants API directly</t>
  </si>
  <si>
    <t>Email – Microsoft Azure, 18 Aug 2026</t>
  </si>
  <si>
    <t>Accepted</t>
  </si>
  <si>
    <t>The user-generated content contest initiative (requested Jan 2026) is still active</t>
  </si>
  <si>
    <t>Corey Gray / Daichi Maruyama</t>
  </si>
  <si>
    <t>Confirm with Daichi Maruyama (A-15)</t>
  </si>
  <si>
    <t>No meeting transcripts exist for 10 Aug – 7 Sep 2026, so no meeting-derived actions are missing from this tracker</t>
  </si>
  <si>
    <t>Add actions manually from any meeting notes not captured as transcripts</t>
  </si>
  <si>
    <t>Transcript lookup for 10 Aug – 7 Sep 2026 returned no results</t>
  </si>
  <si>
    <t>Noted</t>
  </si>
  <si>
    <t>I-01</t>
  </si>
  <si>
    <t>Issue</t>
  </si>
  <si>
    <t>Power Automate flow "When agent is added or updated" was disabled on 24 Aug 2026 after failing for 14 days</t>
  </si>
  <si>
    <t>Fix setup, test and re-enable (A-11)</t>
  </si>
  <si>
    <t>Email – Microsoft Power Automate, 24 Aug 2026</t>
  </si>
  <si>
    <t>I-02</t>
  </si>
  <si>
    <t>Power Automate flow "Cowork Plan Approval" failed in the week ending 31 Aug 2026</t>
  </si>
  <si>
    <t>Review failure logs and fix (A-10)</t>
  </si>
  <si>
    <t>I-03</t>
  </si>
  <si>
    <t>ServiceNow data source instance is hibernated – connection failure detected on ServiceNowTickets2607141032</t>
  </si>
  <si>
    <t>Reactivate the instance and follow the Admin Portal recommended steps (A-04)</t>
  </si>
  <si>
    <t>I-04</t>
  </si>
  <si>
    <t>Planner task "Communication Error Communication" is late (due 18 Aug 2026)</t>
  </si>
  <si>
    <t>Complete or re-plan the task (A-12)</t>
  </si>
  <si>
    <t>Email – Microsoft Planner, 25 Aug 2026</t>
  </si>
  <si>
    <t>D-01</t>
  </si>
  <si>
    <t>Dependency</t>
  </si>
  <si>
    <t>Microsoft retirement of the Azure OpenAI Assistants API on 26 Aug 2026 (external vendor date – validated)</t>
  </si>
  <si>
    <t>Microsoft</t>
  </si>
  <si>
    <t>Web check confirms the 26 Aug 2026 retirement: https://learn.microsoft.com/en-us/answers/questions/5790094/will-azure-openai-assistants-api-specifically-be-d</t>
  </si>
  <si>
    <t>Email – Microsoft Azure, 18 Aug 2026; Microsoft Q&amp;A (web)</t>
  </si>
  <si>
    <t>Date passed</t>
  </si>
  <si>
    <t>D-02</t>
  </si>
  <si>
    <t>Microsoft 365 connector remediation deadline of 19 Sep 2026 (tenant-specific notice – no public benchmark available)</t>
  </si>
  <si>
    <t>Microsoft 365 / Corey Gray</t>
  </si>
  <si>
    <t>Date taken from the Microsoft notification; web search found only general connector troubleshooting guidance, not this deadline</t>
  </si>
  <si>
    <t>D-03</t>
  </si>
  <si>
    <t>Cloud ERP budget decision depends on the Executive Sponsor / Finance Director</t>
  </si>
  <si>
    <t>Executive Sponsor</t>
  </si>
  <si>
    <t>Escalate for a decision (A-09)</t>
  </si>
  <si>
    <t>Daily Task Digest, 13 Jul and 20 Aug 2026</t>
  </si>
  <si>
    <t>Pending</t>
  </si>
  <si>
    <t>D-04</t>
  </si>
  <si>
    <t>ERPMax vendor approval decisions pending confirmation from Contoso S2P AI</t>
  </si>
  <si>
    <t>Follow up in the Contoso S2P Teams chat</t>
  </si>
  <si>
    <t>Daily Task Digest, 13 Aug 2026</t>
  </si>
  <si>
    <t>D-05</t>
  </si>
  <si>
    <t>The document from Adil Eli must be located before review feedback can be given</t>
  </si>
  <si>
    <t>Adil Eli / Corey Gray</t>
  </si>
  <si>
    <t>Ask Adil Eli to re-share the document (A-06)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</si>
</sst>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#,##0;\(#,##0\);\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4"/>
      <color rgb="FF1F2937"/>
      <name val="Calibri"/>
    </font>
    <font>
      <b/>
      <sz val="11"/>
      <color rgb="FFFFFFFF"/>
      <name val="Calibri"/>
    </font>
    <font>
      <b/>
      <sz val="16"/>
      <color rgb="FF1F2937"/>
      <name val="Calibri"/>
    </font>
    <font>
      <sz val="11"/>
      <color rgb="FF0000FF"/>
      <name val="Calibri"/>
    </font>
    <font>
      <b/>
      <sz val="11"/>
      <color rgb="FF2563EB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4151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3F4F6"/>
        <bgColor indexed="64"/>
      </patternFill>
    </fill>
  </fills>
  <borders count="7">
    <border>
      <left/>
      <right/>
      <top/>
      <bottom/>
      <diagonal/>
    </border>
    <border>
      <left style="thin">
        <color rgb="FFD1D5DB"/>
      </left>
      <right/>
      <top style="thin">
        <color rgb="FFD1D5DB"/>
      </top>
      <bottom/>
      <diagonal/>
    </border>
    <border>
      <left style="thin">
        <color rgb="FFD1D5DB"/>
      </left>
      <right/>
      <top/>
      <bottom/>
      <diagonal/>
    </border>
    <border>
      <left style="thin">
        <color rgb="FFD1D5DB"/>
      </left>
      <right/>
      <top/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/>
      <diagonal/>
    </border>
    <border>
      <left/>
      <right style="thin">
        <color rgb="FFD1D5DB"/>
      </right>
      <top/>
      <bottom/>
      <diagonal/>
    </border>
    <border>
      <left/>
      <right style="thin">
        <color rgb="FFD1D5DB"/>
      </right>
      <top/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5" fontId="1" fillId="0" borderId="0" xfId="0" applyNumberFormat="1" applyFont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4" fillId="2" borderId="0" xfId="0" applyFont="1" applyFill="1" applyAlignment="1">
      <alignment horizontal="center" vertical="center" wrapText="1"/>
    </xf>
    <xf numFmtId="164" fontId="6" fillId="3" borderId="0" xfId="0" applyNumberFormat="1" applyFont="1" applyFill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3" fontId="7" fillId="4" borderId="5" xfId="0" applyNumberFormat="1" applyFont="1" applyFill="1" applyBorder="1" applyAlignment="1">
      <alignment horizontal="left" vertical="top" wrapText="1"/>
    </xf>
    <xf numFmtId="3" fontId="7" fillId="0" borderId="5" xfId="0" applyNumberFormat="1" applyFont="1" applyBorder="1" applyAlignment="1">
      <alignment horizontal="left" vertical="top" wrapText="1"/>
    </xf>
    <xf numFmtId="3" fontId="7" fillId="0" borderId="6" xfId="0" applyNumberFormat="1" applyFont="1" applyBorder="1" applyAlignment="1">
      <alignment horizontal="left" vertical="top" wrapText="1"/>
    </xf>
    <xf numFmtId="0" fontId="1" fillId="4" borderId="5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25">
    <dxf>
      <font>
        <b/>
        <i val="0"/>
        <color rgb="FF991B1B"/>
      </font>
      <fill>
        <patternFill patternType="solid">
          <fgColor indexed="64"/>
          <bgColor rgb="FFFEE2E2"/>
        </patternFill>
      </fill>
    </dxf>
    <dxf>
      <font>
        <b/>
        <i val="0"/>
        <color rgb="FFB91C1C"/>
      </font>
    </dxf>
    <dxf>
      <font>
        <b/>
        <i val="0"/>
        <color rgb="FF991B1B"/>
      </font>
      <fill>
        <patternFill patternType="solid">
          <fgColor indexed="64"/>
          <bgColor rgb="FFFEE2E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mmm\ d\,\ yyyy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top" textRotation="0" wrapText="1" indent="0" justifyLastLine="0" shrinkToFit="0" readingOrder="0"/>
    </dxf>
    <dxf>
      <border>
        <left style="thin">
          <color rgb="FFD1D5DB"/>
        </left>
        <right style="thin">
          <color rgb="FFD1D5DB"/>
        </right>
        <top style="thin">
          <color rgb="FFD1D5DB"/>
        </top>
        <bottom style="thin">
          <color rgb="FFD1D5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37415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#,##0;\(#,##0\);\-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mmm\ d\,\ yyyy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top" textRotation="0" wrapText="1" indent="0" justifyLastLine="0" shrinkToFit="0" readingOrder="0"/>
    </dxf>
    <dxf>
      <border>
        <left style="thin">
          <color rgb="FFD1D5DB"/>
        </left>
        <right style="thin">
          <color rgb="FFD1D5DB"/>
        </right>
        <top style="thin">
          <color rgb="FFD1D5DB"/>
        </top>
        <bottom style="thin">
          <color rgb="FFD1D5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374151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31799C-F705-4572-8DBB-C03F7387BEA8}" name="Tbl_Actions" displayName="Tbl_Actions" ref="A2:I18" totalsRowShown="0" headerRowDxfId="24" tableBorderDxfId="23">
  <autoFilter ref="A2:I18" xr:uid="{8631799C-F705-4572-8DBB-C03F7387BEA8}"/>
  <tableColumns count="9">
    <tableColumn id="1" xr3:uid="{052D9415-967B-45C5-A326-38D340600C1B}" name="ID" dataDxfId="22"/>
    <tableColumn id="2" xr3:uid="{C41CD8AF-4490-4BDE-A26D-6E6491695EF2}" name="Action" dataDxfId="21"/>
    <tableColumn id="3" xr3:uid="{57DAD146-F2EA-47D8-9F66-C2CE7298929B}" name="Owner" dataDxfId="20"/>
    <tableColumn id="4" xr3:uid="{BF24B35A-324B-4575-9DF3-CB31127AD0F2}" name="Source" dataDxfId="19"/>
    <tableColumn id="5" xr3:uid="{048A241C-B1C9-4B80-B8CD-458CAAEBFD2D}" name="Due Date" dataDxfId="18"/>
    <tableColumn id="6" xr3:uid="{EE54E965-72BB-4D91-95B6-514DCFC73064}" name="Status" dataDxfId="17"/>
    <tableColumn id="7" xr3:uid="{FAAAD108-DB3F-48A5-A65A-341AF0BCC289}" name="Priority" dataDxfId="16"/>
    <tableColumn id="8" xr3:uid="{4B64E64D-1BD5-497D-B5DE-A16F8BB75D41}" name="Days Past Due (neg. = days left)" dataDxfId="15">
      <calculatedColumnFormula>IF(ISNUMBER(E3),Overview!$B$5-E3,"")</calculatedColumnFormula>
    </tableColumn>
    <tableColumn id="9" xr3:uid="{DFC6A7F6-5831-4B4D-8450-73889BBAB6A5}" name="Evidence / Citation" dataDxfId="14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75088F0-6A1F-4C08-89C5-97A40E7D2FA8}" name="Tbl_RAID" displayName="Tbl_RAID" ref="A2:I20" totalsRowShown="0" headerRowDxfId="13" tableBorderDxfId="12">
  <autoFilter ref="A2:I20" xr:uid="{175088F0-6A1F-4C08-89C5-97A40E7D2FA8}"/>
  <tableColumns count="9">
    <tableColumn id="1" xr3:uid="{7792C6DD-713B-4D08-AB13-C732BD3BC7F8}" name="ID" dataDxfId="11"/>
    <tableColumn id="2" xr3:uid="{A98D80AC-0575-497F-B4A1-F1D101CC3111}" name="Type" dataDxfId="10"/>
    <tableColumn id="3" xr3:uid="{D88866AF-97C9-4930-8AF6-E91717661FD7}" name="Description" dataDxfId="9"/>
    <tableColumn id="4" xr3:uid="{B3BBF150-6150-437E-A5A4-C5A54F1773A0}" name="Owner" dataDxfId="8"/>
    <tableColumn id="5" xr3:uid="{15A35AF8-6A9E-4267-8C7E-504B57238C30}" name="Severity" dataDxfId="7"/>
    <tableColumn id="6" xr3:uid="{07D8E202-079D-4B66-8F3C-4F1BD5B13B63}" name="Mitigation / Next Step" dataDxfId="6"/>
    <tableColumn id="7" xr3:uid="{5CB92CF7-3D25-4475-AA73-1944BCC5D06E}" name="Source" dataDxfId="5"/>
    <tableColumn id="8" xr3:uid="{4139F9ED-D0CA-43DE-949A-CD99836E1FD1}" name="Status" dataDxfId="4"/>
    <tableColumn id="9" xr3:uid="{C5426E46-D122-4F3B-9A42-83DC75CCE21A}" name="Key Date" dataDxfId="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pane ySplit="1" topLeftCell="A2" activePane="bottomLeft" state="frozen"/>
      <selection pane="bottomLeft" sqref="A1:B1"/>
    </sheetView>
  </sheetViews>
  <sheetFormatPr defaultRowHeight="14.4" x14ac:dyDescent="0.3"/>
  <cols>
    <col min="1" max="1" width="24.6640625" customWidth="1"/>
    <col min="2" max="2" width="110.6640625" customWidth="1"/>
  </cols>
  <sheetData>
    <row r="1" spans="1:2" ht="21" x14ac:dyDescent="0.3">
      <c r="A1" s="19" t="s">
        <v>0</v>
      </c>
      <c r="B1" s="19"/>
    </row>
    <row r="2" spans="1:2" x14ac:dyDescent="0.3">
      <c r="A2" s="1"/>
      <c r="B2" s="1"/>
    </row>
    <row r="3" spans="1:2" ht="28.8" x14ac:dyDescent="0.3">
      <c r="A3" s="2" t="s">
        <v>1</v>
      </c>
      <c r="B3" s="1" t="s">
        <v>2</v>
      </c>
    </row>
    <row r="4" spans="1:2" x14ac:dyDescent="0.3">
      <c r="A4" s="2"/>
      <c r="B4" s="1"/>
    </row>
    <row r="5" spans="1:2" x14ac:dyDescent="0.3">
      <c r="A5" s="2" t="s">
        <v>3</v>
      </c>
      <c r="B5" s="9">
        <v>46272</v>
      </c>
    </row>
    <row r="6" spans="1:2" ht="28.8" x14ac:dyDescent="0.3">
      <c r="A6" s="2" t="s">
        <v>4</v>
      </c>
      <c r="B6" s="1" t="s">
        <v>5</v>
      </c>
    </row>
    <row r="7" spans="1:2" x14ac:dyDescent="0.3">
      <c r="A7" s="1"/>
      <c r="B7" s="1"/>
    </row>
    <row r="8" spans="1:2" x14ac:dyDescent="0.3">
      <c r="A8" s="10" t="s">
        <v>6</v>
      </c>
      <c r="B8" s="14" t="s">
        <v>7</v>
      </c>
    </row>
    <row r="9" spans="1:2" x14ac:dyDescent="0.3">
      <c r="A9" s="11" t="s">
        <v>8</v>
      </c>
      <c r="B9" s="15">
        <f>COUNTA(Actions!A3:A18)</f>
        <v>16</v>
      </c>
    </row>
    <row r="10" spans="1:2" x14ac:dyDescent="0.3">
      <c r="A10" s="12" t="s">
        <v>9</v>
      </c>
      <c r="B10" s="16">
        <f>COUNTIF(Actions!F3:F18,"Overdue*")</f>
        <v>5</v>
      </c>
    </row>
    <row r="11" spans="1:2" x14ac:dyDescent="0.3">
      <c r="A11" s="11" t="s">
        <v>10</v>
      </c>
      <c r="B11" s="15">
        <f>COUNTIF(Actions!G3:G18,"High")</f>
        <v>6</v>
      </c>
    </row>
    <row r="12" spans="1:2" x14ac:dyDescent="0.3">
      <c r="A12" s="12" t="s">
        <v>11</v>
      </c>
      <c r="B12" s="16">
        <f>COUNTA(RAID!A3:A20)</f>
        <v>18</v>
      </c>
    </row>
    <row r="13" spans="1:2" x14ac:dyDescent="0.3">
      <c r="A13" s="11" t="s">
        <v>12</v>
      </c>
      <c r="B13" s="15">
        <f>COUNTIF(RAID!B3:B20,"Risk")</f>
        <v>5</v>
      </c>
    </row>
    <row r="14" spans="1:2" x14ac:dyDescent="0.3">
      <c r="A14" s="13" t="s">
        <v>13</v>
      </c>
      <c r="B14" s="17">
        <f>COUNTIF(RAID!B3:B20,"Issue")</f>
        <v>4</v>
      </c>
    </row>
    <row r="15" spans="1:2" x14ac:dyDescent="0.3">
      <c r="A15" s="1"/>
      <c r="B15" s="1"/>
    </row>
    <row r="16" spans="1:2" x14ac:dyDescent="0.3">
      <c r="A16" s="10" t="s">
        <v>14</v>
      </c>
      <c r="B16" s="14" t="s">
        <v>15</v>
      </c>
    </row>
    <row r="17" spans="1:2" x14ac:dyDescent="0.3">
      <c r="A17" s="11" t="s">
        <v>16</v>
      </c>
      <c r="B17" s="18" t="s">
        <v>17</v>
      </c>
    </row>
    <row r="18" spans="1:2" x14ac:dyDescent="0.3">
      <c r="A18" s="13" t="s">
        <v>18</v>
      </c>
      <c r="B18" s="7" t="s">
        <v>19</v>
      </c>
    </row>
    <row r="19" spans="1:2" x14ac:dyDescent="0.3">
      <c r="A19" s="1"/>
      <c r="B19" s="1"/>
    </row>
    <row r="20" spans="1:2" x14ac:dyDescent="0.3">
      <c r="A20" s="10" t="s">
        <v>20</v>
      </c>
      <c r="B20" s="14" t="s">
        <v>21</v>
      </c>
    </row>
    <row r="21" spans="1:2" x14ac:dyDescent="0.3">
      <c r="A21" s="11" t="s">
        <v>22</v>
      </c>
      <c r="B21" s="18" t="s">
        <v>23</v>
      </c>
    </row>
    <row r="22" spans="1:2" x14ac:dyDescent="0.3">
      <c r="A22" s="12" t="s">
        <v>24</v>
      </c>
      <c r="B22" s="6" t="s">
        <v>25</v>
      </c>
    </row>
    <row r="23" spans="1:2" ht="28.8" x14ac:dyDescent="0.3">
      <c r="A23" s="11" t="s">
        <v>26</v>
      </c>
      <c r="B23" s="18" t="s">
        <v>27</v>
      </c>
    </row>
    <row r="24" spans="1:2" x14ac:dyDescent="0.3">
      <c r="A24" s="13" t="s">
        <v>28</v>
      </c>
      <c r="B24" s="7" t="s">
        <v>29</v>
      </c>
    </row>
    <row r="25" spans="1:2" x14ac:dyDescent="0.3">
      <c r="A25" s="1"/>
      <c r="B25" s="1"/>
    </row>
    <row r="26" spans="1:2" ht="28.8" x14ac:dyDescent="0.3">
      <c r="A26" s="2" t="s">
        <v>30</v>
      </c>
      <c r="B26" s="1" t="s">
        <v>31</v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BADA1-A4EF-4CA0-AEB9-8E8545203F63}">
  <dimension ref="A1:I18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7.6640625" customWidth="1"/>
    <col min="2" max="2" width="52.6640625" customWidth="1"/>
    <col min="3" max="3" width="22.6640625" customWidth="1"/>
    <col min="4" max="4" width="44.6640625" customWidth="1"/>
    <col min="5" max="5" width="14.6640625" customWidth="1"/>
    <col min="6" max="6" width="20.6640625" customWidth="1"/>
    <col min="7" max="7" width="10.6640625" customWidth="1"/>
    <col min="8" max="8" width="15.6640625" customWidth="1"/>
    <col min="9" max="9" width="58.6640625" customWidth="1"/>
  </cols>
  <sheetData>
    <row r="1" spans="1:9" ht="18" x14ac:dyDescent="0.3">
      <c r="A1" s="20" t="s">
        <v>32</v>
      </c>
      <c r="B1" s="20"/>
      <c r="C1" s="20"/>
      <c r="D1" s="20"/>
      <c r="E1" s="20"/>
      <c r="F1" s="20"/>
      <c r="G1" s="20"/>
      <c r="H1" s="20"/>
      <c r="I1" s="20"/>
    </row>
    <row r="2" spans="1:9" ht="28.8" x14ac:dyDescent="0.3">
      <c r="A2" s="8" t="s">
        <v>33</v>
      </c>
      <c r="B2" s="8" t="s">
        <v>34</v>
      </c>
      <c r="C2" s="8" t="s">
        <v>35</v>
      </c>
      <c r="D2" s="8" t="s">
        <v>36</v>
      </c>
      <c r="E2" s="8" t="s">
        <v>37</v>
      </c>
      <c r="F2" s="8" t="s">
        <v>38</v>
      </c>
      <c r="G2" s="8" t="s">
        <v>39</v>
      </c>
      <c r="H2" s="8" t="s">
        <v>40</v>
      </c>
      <c r="I2" s="8" t="s">
        <v>41</v>
      </c>
    </row>
    <row r="3" spans="1:9" ht="28.8" x14ac:dyDescent="0.3">
      <c r="A3" s="3" t="s">
        <v>42</v>
      </c>
      <c r="B3" s="1" t="s">
        <v>43</v>
      </c>
      <c r="C3" s="1" t="s">
        <v>44</v>
      </c>
      <c r="D3" s="1" t="s">
        <v>45</v>
      </c>
      <c r="E3" s="4">
        <v>46198</v>
      </c>
      <c r="F3" s="3" t="s">
        <v>46</v>
      </c>
      <c r="G3" s="3" t="s">
        <v>47</v>
      </c>
      <c r="H3" s="5">
        <f>IF(ISNUMBER(E3),Overview!$B$5-E3,"")</f>
        <v>74</v>
      </c>
      <c r="I3" s="1" t="s">
        <v>48</v>
      </c>
    </row>
    <row r="4" spans="1:9" ht="28.8" x14ac:dyDescent="0.3">
      <c r="A4" s="3" t="s">
        <v>49</v>
      </c>
      <c r="B4" s="1" t="s">
        <v>50</v>
      </c>
      <c r="C4" s="1" t="s">
        <v>44</v>
      </c>
      <c r="D4" s="1" t="s">
        <v>51</v>
      </c>
      <c r="E4" s="4">
        <v>46192</v>
      </c>
      <c r="F4" s="3" t="s">
        <v>46</v>
      </c>
      <c r="G4" s="3" t="s">
        <v>47</v>
      </c>
      <c r="H4" s="5">
        <f>IF(ISNUMBER(E4),Overview!$B$5-E4,"")</f>
        <v>80</v>
      </c>
      <c r="I4" s="1" t="s">
        <v>52</v>
      </c>
    </row>
    <row r="5" spans="1:9" x14ac:dyDescent="0.3">
      <c r="A5" s="3" t="s">
        <v>53</v>
      </c>
      <c r="B5" s="1" t="s">
        <v>54</v>
      </c>
      <c r="C5" s="1" t="s">
        <v>44</v>
      </c>
      <c r="D5" s="1" t="s">
        <v>55</v>
      </c>
      <c r="E5" s="4" t="s">
        <v>56</v>
      </c>
      <c r="F5" s="3" t="s">
        <v>57</v>
      </c>
      <c r="G5" s="3" t="s">
        <v>47</v>
      </c>
      <c r="H5" s="5" t="str">
        <f>IF(ISNUMBER(E5),Overview!$B$5-E5,"")</f>
        <v/>
      </c>
      <c r="I5" s="1" t="s">
        <v>58</v>
      </c>
    </row>
    <row r="6" spans="1:9" ht="43.2" x14ac:dyDescent="0.3">
      <c r="A6" s="3" t="s">
        <v>59</v>
      </c>
      <c r="B6" s="1" t="s">
        <v>60</v>
      </c>
      <c r="C6" s="1" t="s">
        <v>44</v>
      </c>
      <c r="D6" s="1" t="s">
        <v>61</v>
      </c>
      <c r="E6" s="4">
        <v>46284</v>
      </c>
      <c r="F6" s="3" t="s">
        <v>62</v>
      </c>
      <c r="G6" s="3" t="s">
        <v>47</v>
      </c>
      <c r="H6" s="5">
        <f>IF(ISNUMBER(E6),Overview!$B$5-E6,"")</f>
        <v>-12</v>
      </c>
      <c r="I6" s="1" t="s">
        <v>63</v>
      </c>
    </row>
    <row r="7" spans="1:9" ht="28.8" x14ac:dyDescent="0.3">
      <c r="A7" s="3" t="s">
        <v>64</v>
      </c>
      <c r="B7" s="1" t="s">
        <v>65</v>
      </c>
      <c r="C7" s="1" t="s">
        <v>44</v>
      </c>
      <c r="D7" s="1" t="s">
        <v>66</v>
      </c>
      <c r="E7" s="4" t="s">
        <v>56</v>
      </c>
      <c r="F7" s="3" t="s">
        <v>67</v>
      </c>
      <c r="G7" s="3" t="s">
        <v>47</v>
      </c>
      <c r="H7" s="5" t="str">
        <f>IF(ISNUMBER(E7),Overview!$B$5-E7,"")</f>
        <v/>
      </c>
      <c r="I7" s="1" t="s">
        <v>68</v>
      </c>
    </row>
    <row r="8" spans="1:9" ht="28.8" x14ac:dyDescent="0.3">
      <c r="A8" s="3" t="s">
        <v>69</v>
      </c>
      <c r="B8" s="1" t="s">
        <v>70</v>
      </c>
      <c r="C8" s="1" t="s">
        <v>44</v>
      </c>
      <c r="D8" s="1" t="s">
        <v>71</v>
      </c>
      <c r="E8" s="4" t="s">
        <v>72</v>
      </c>
      <c r="F8" s="3" t="s">
        <v>46</v>
      </c>
      <c r="G8" s="3" t="s">
        <v>73</v>
      </c>
      <c r="H8" s="5" t="str">
        <f>IF(ISNUMBER(E8),Overview!$B$5-E8,"")</f>
        <v/>
      </c>
      <c r="I8" s="1" t="s">
        <v>74</v>
      </c>
    </row>
    <row r="9" spans="1:9" ht="28.8" x14ac:dyDescent="0.3">
      <c r="A9" s="3" t="s">
        <v>75</v>
      </c>
      <c r="B9" s="1" t="s">
        <v>76</v>
      </c>
      <c r="C9" s="1" t="s">
        <v>44</v>
      </c>
      <c r="D9" s="1" t="s">
        <v>77</v>
      </c>
      <c r="E9" s="4" t="s">
        <v>56</v>
      </c>
      <c r="F9" s="3" t="s">
        <v>78</v>
      </c>
      <c r="G9" s="3" t="s">
        <v>73</v>
      </c>
      <c r="H9" s="5" t="str">
        <f>IF(ISNUMBER(E9),Overview!$B$5-E9,"")</f>
        <v/>
      </c>
      <c r="I9" s="1" t="s">
        <v>79</v>
      </c>
    </row>
    <row r="10" spans="1:9" ht="28.8" x14ac:dyDescent="0.3">
      <c r="A10" s="3" t="s">
        <v>80</v>
      </c>
      <c r="B10" s="1" t="s">
        <v>81</v>
      </c>
      <c r="C10" s="1" t="s">
        <v>44</v>
      </c>
      <c r="D10" s="1" t="s">
        <v>82</v>
      </c>
      <c r="E10" s="4" t="s">
        <v>56</v>
      </c>
      <c r="F10" s="3" t="s">
        <v>67</v>
      </c>
      <c r="G10" s="3" t="s">
        <v>83</v>
      </c>
      <c r="H10" s="5" t="str">
        <f>IF(ISNUMBER(E10),Overview!$B$5-E10,"")</f>
        <v/>
      </c>
      <c r="I10" s="1" t="s">
        <v>84</v>
      </c>
    </row>
    <row r="11" spans="1:9" ht="28.8" x14ac:dyDescent="0.3">
      <c r="A11" s="3" t="s">
        <v>85</v>
      </c>
      <c r="B11" s="1" t="s">
        <v>86</v>
      </c>
      <c r="C11" s="1" t="s">
        <v>87</v>
      </c>
      <c r="D11" s="1" t="s">
        <v>88</v>
      </c>
      <c r="E11" s="4" t="s">
        <v>56</v>
      </c>
      <c r="F11" s="3" t="s">
        <v>89</v>
      </c>
      <c r="G11" s="3" t="s">
        <v>73</v>
      </c>
      <c r="H11" s="5" t="str">
        <f>IF(ISNUMBER(E11),Overview!$B$5-E11,"")</f>
        <v/>
      </c>
      <c r="I11" s="1" t="s">
        <v>90</v>
      </c>
    </row>
    <row r="12" spans="1:9" ht="28.8" x14ac:dyDescent="0.3">
      <c r="A12" s="3" t="s">
        <v>91</v>
      </c>
      <c r="B12" s="1" t="s">
        <v>92</v>
      </c>
      <c r="C12" s="1" t="s">
        <v>44</v>
      </c>
      <c r="D12" s="1" t="s">
        <v>93</v>
      </c>
      <c r="E12" s="4" t="s">
        <v>56</v>
      </c>
      <c r="F12" s="3" t="s">
        <v>67</v>
      </c>
      <c r="G12" s="3" t="s">
        <v>73</v>
      </c>
      <c r="H12" s="5" t="str">
        <f>IF(ISNUMBER(E12),Overview!$B$5-E12,"")</f>
        <v/>
      </c>
      <c r="I12" s="1" t="s">
        <v>94</v>
      </c>
    </row>
    <row r="13" spans="1:9" ht="28.8" x14ac:dyDescent="0.3">
      <c r="A13" s="3" t="s">
        <v>95</v>
      </c>
      <c r="B13" s="1" t="s">
        <v>96</v>
      </c>
      <c r="C13" s="1" t="s">
        <v>44</v>
      </c>
      <c r="D13" s="1" t="s">
        <v>97</v>
      </c>
      <c r="E13" s="4" t="s">
        <v>56</v>
      </c>
      <c r="F13" s="3" t="s">
        <v>67</v>
      </c>
      <c r="G13" s="3" t="s">
        <v>73</v>
      </c>
      <c r="H13" s="5" t="str">
        <f>IF(ISNUMBER(E13),Overview!$B$5-E13,"")</f>
        <v/>
      </c>
      <c r="I13" s="1" t="s">
        <v>98</v>
      </c>
    </row>
    <row r="14" spans="1:9" ht="43.2" x14ac:dyDescent="0.3">
      <c r="A14" s="3" t="s">
        <v>99</v>
      </c>
      <c r="B14" s="1" t="s">
        <v>100</v>
      </c>
      <c r="C14" s="1" t="s">
        <v>44</v>
      </c>
      <c r="D14" s="1" t="s">
        <v>101</v>
      </c>
      <c r="E14" s="4">
        <v>46252</v>
      </c>
      <c r="F14" s="3" t="s">
        <v>46</v>
      </c>
      <c r="G14" s="3" t="s">
        <v>73</v>
      </c>
      <c r="H14" s="5">
        <f>IF(ISNUMBER(E14),Overview!$B$5-E14,"")</f>
        <v>20</v>
      </c>
      <c r="I14" s="1" t="s">
        <v>102</v>
      </c>
    </row>
    <row r="15" spans="1:9" ht="57.6" x14ac:dyDescent="0.3">
      <c r="A15" s="3" t="s">
        <v>103</v>
      </c>
      <c r="B15" s="1" t="s">
        <v>104</v>
      </c>
      <c r="C15" s="1" t="s">
        <v>44</v>
      </c>
      <c r="D15" s="1" t="s">
        <v>105</v>
      </c>
      <c r="E15" s="4">
        <v>46260</v>
      </c>
      <c r="F15" s="3" t="s">
        <v>106</v>
      </c>
      <c r="G15" s="3" t="s">
        <v>47</v>
      </c>
      <c r="H15" s="5">
        <f>IF(ISNUMBER(E15),Overview!$B$5-E15,"")</f>
        <v>12</v>
      </c>
      <c r="I15" s="1" t="s">
        <v>107</v>
      </c>
    </row>
    <row r="16" spans="1:9" ht="28.8" x14ac:dyDescent="0.3">
      <c r="A16" s="3" t="s">
        <v>108</v>
      </c>
      <c r="B16" s="1" t="s">
        <v>109</v>
      </c>
      <c r="C16" s="1" t="s">
        <v>44</v>
      </c>
      <c r="D16" s="1" t="s">
        <v>110</v>
      </c>
      <c r="E16" s="4" t="s">
        <v>56</v>
      </c>
      <c r="F16" s="3" t="s">
        <v>111</v>
      </c>
      <c r="G16" s="3" t="s">
        <v>83</v>
      </c>
      <c r="H16" s="5" t="str">
        <f>IF(ISNUMBER(E16),Overview!$B$5-E16,"")</f>
        <v/>
      </c>
      <c r="I16" s="1" t="s">
        <v>112</v>
      </c>
    </row>
    <row r="17" spans="1:9" ht="28.8" x14ac:dyDescent="0.3">
      <c r="A17" s="3" t="s">
        <v>113</v>
      </c>
      <c r="B17" s="1" t="s">
        <v>114</v>
      </c>
      <c r="C17" s="1" t="s">
        <v>115</v>
      </c>
      <c r="D17" s="1" t="s">
        <v>116</v>
      </c>
      <c r="E17" s="4" t="s">
        <v>56</v>
      </c>
      <c r="F17" s="3" t="s">
        <v>117</v>
      </c>
      <c r="G17" s="3" t="s">
        <v>83</v>
      </c>
      <c r="H17" s="5" t="str">
        <f>IF(ISNUMBER(E17),Overview!$B$5-E17,"")</f>
        <v/>
      </c>
      <c r="I17" s="1" t="s">
        <v>118</v>
      </c>
    </row>
    <row r="18" spans="1:9" ht="28.8" x14ac:dyDescent="0.3">
      <c r="A18" s="3" t="s">
        <v>119</v>
      </c>
      <c r="B18" s="1" t="s">
        <v>120</v>
      </c>
      <c r="C18" s="1" t="s">
        <v>44</v>
      </c>
      <c r="D18" s="1" t="s">
        <v>121</v>
      </c>
      <c r="E18" s="4" t="s">
        <v>56</v>
      </c>
      <c r="F18" s="3" t="s">
        <v>122</v>
      </c>
      <c r="G18" s="3" t="s">
        <v>83</v>
      </c>
      <c r="H18" s="5" t="str">
        <f>IF(ISNUMBER(E18),Overview!$B$5-E18,"")</f>
        <v/>
      </c>
      <c r="I18" s="1" t="s">
        <v>123</v>
      </c>
    </row>
  </sheetData>
  <mergeCells count="1">
    <mergeCell ref="A1:I1"/>
  </mergeCells>
  <conditionalFormatting sqref="F3:F18">
    <cfRule type="containsText" dxfId="2" priority="1" operator="containsText" text="Overdue">
      <formula>NOT(ISERROR(SEARCH("Overdue",F3)))</formula>
    </cfRule>
  </conditionalFormatting>
  <conditionalFormatting sqref="G3:G18">
    <cfRule type="containsText" dxfId="1" priority="2" operator="containsText" text="High">
      <formula>NOT(ISERROR(SEARCH("High",G3)))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12C0C-EBB4-4ED5-9431-44C0A26D9AAC}">
  <dimension ref="A1:I20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7.6640625" customWidth="1"/>
    <col min="2" max="2" width="13.6640625" customWidth="1"/>
    <col min="3" max="3" width="55.6640625" customWidth="1"/>
    <col min="4" max="4" width="22.6640625" customWidth="1"/>
    <col min="5" max="5" width="10.6640625" customWidth="1"/>
    <col min="6" max="6" width="50.6640625" customWidth="1"/>
    <col min="7" max="7" width="40.6640625" customWidth="1"/>
    <col min="8" max="9" width="14.6640625" customWidth="1"/>
  </cols>
  <sheetData>
    <row r="1" spans="1:9" ht="18" x14ac:dyDescent="0.3">
      <c r="A1" s="20" t="s">
        <v>124</v>
      </c>
      <c r="B1" s="20"/>
      <c r="C1" s="20"/>
      <c r="D1" s="20"/>
      <c r="E1" s="20"/>
      <c r="F1" s="20"/>
      <c r="G1" s="20"/>
      <c r="H1" s="20"/>
      <c r="I1" s="20"/>
    </row>
    <row r="2" spans="1:9" x14ac:dyDescent="0.3">
      <c r="A2" s="8" t="s">
        <v>33</v>
      </c>
      <c r="B2" s="8" t="s">
        <v>125</v>
      </c>
      <c r="C2" s="8" t="s">
        <v>126</v>
      </c>
      <c r="D2" s="8" t="s">
        <v>35</v>
      </c>
      <c r="E2" s="8" t="s">
        <v>127</v>
      </c>
      <c r="F2" s="8" t="s">
        <v>128</v>
      </c>
      <c r="G2" s="8" t="s">
        <v>36</v>
      </c>
      <c r="H2" s="8" t="s">
        <v>38</v>
      </c>
      <c r="I2" s="8" t="s">
        <v>129</v>
      </c>
    </row>
    <row r="3" spans="1:9" ht="43.2" x14ac:dyDescent="0.3">
      <c r="A3" s="3" t="s">
        <v>130</v>
      </c>
      <c r="B3" s="3" t="s">
        <v>131</v>
      </c>
      <c r="C3" s="1" t="s">
        <v>132</v>
      </c>
      <c r="D3" s="1" t="s">
        <v>44</v>
      </c>
      <c r="E3" s="3" t="s">
        <v>47</v>
      </c>
      <c r="F3" s="1" t="s">
        <v>133</v>
      </c>
      <c r="G3" s="1" t="s">
        <v>134</v>
      </c>
      <c r="H3" s="3" t="s">
        <v>67</v>
      </c>
      <c r="I3" s="4">
        <v>46284</v>
      </c>
    </row>
    <row r="4" spans="1:9" ht="28.8" x14ac:dyDescent="0.3">
      <c r="A4" s="3" t="s">
        <v>135</v>
      </c>
      <c r="B4" s="3" t="s">
        <v>131</v>
      </c>
      <c r="C4" s="1" t="s">
        <v>136</v>
      </c>
      <c r="D4" s="1" t="s">
        <v>44</v>
      </c>
      <c r="E4" s="3" t="s">
        <v>47</v>
      </c>
      <c r="F4" s="1" t="s">
        <v>137</v>
      </c>
      <c r="G4" s="1" t="s">
        <v>66</v>
      </c>
      <c r="H4" s="3" t="s">
        <v>67</v>
      </c>
      <c r="I4" s="4">
        <v>46246</v>
      </c>
    </row>
    <row r="5" spans="1:9" ht="28.8" x14ac:dyDescent="0.3">
      <c r="A5" s="3" t="s">
        <v>138</v>
      </c>
      <c r="B5" s="3" t="s">
        <v>131</v>
      </c>
      <c r="C5" s="1" t="s">
        <v>139</v>
      </c>
      <c r="D5" s="1" t="s">
        <v>44</v>
      </c>
      <c r="E5" s="3" t="s">
        <v>47</v>
      </c>
      <c r="F5" s="1" t="s">
        <v>140</v>
      </c>
      <c r="G5" s="1" t="s">
        <v>141</v>
      </c>
      <c r="H5" s="3" t="s">
        <v>142</v>
      </c>
      <c r="I5" s="4">
        <v>46260</v>
      </c>
    </row>
    <row r="6" spans="1:9" ht="28.8" x14ac:dyDescent="0.3">
      <c r="A6" s="3" t="s">
        <v>143</v>
      </c>
      <c r="B6" s="3" t="s">
        <v>131</v>
      </c>
      <c r="C6" s="1" t="s">
        <v>144</v>
      </c>
      <c r="D6" s="1" t="s">
        <v>44</v>
      </c>
      <c r="E6" s="3" t="s">
        <v>73</v>
      </c>
      <c r="F6" s="1" t="s">
        <v>145</v>
      </c>
      <c r="G6" s="1" t="s">
        <v>146</v>
      </c>
      <c r="H6" s="3" t="s">
        <v>67</v>
      </c>
      <c r="I6" s="4">
        <v>46198</v>
      </c>
    </row>
    <row r="7" spans="1:9" ht="28.8" x14ac:dyDescent="0.3">
      <c r="A7" s="3" t="s">
        <v>147</v>
      </c>
      <c r="B7" s="3" t="s">
        <v>131</v>
      </c>
      <c r="C7" s="1" t="s">
        <v>148</v>
      </c>
      <c r="D7" s="1" t="s">
        <v>44</v>
      </c>
      <c r="E7" s="3" t="s">
        <v>73</v>
      </c>
      <c r="F7" s="1" t="s">
        <v>149</v>
      </c>
      <c r="G7" s="1" t="s">
        <v>150</v>
      </c>
      <c r="H7" s="3" t="s">
        <v>67</v>
      </c>
      <c r="I7" s="4">
        <v>46265</v>
      </c>
    </row>
    <row r="8" spans="1:9" ht="28.8" x14ac:dyDescent="0.3">
      <c r="A8" s="3" t="s">
        <v>42</v>
      </c>
      <c r="B8" s="3" t="s">
        <v>151</v>
      </c>
      <c r="C8" s="1" t="s">
        <v>152</v>
      </c>
      <c r="D8" s="1" t="s">
        <v>44</v>
      </c>
      <c r="E8" s="3" t="s">
        <v>73</v>
      </c>
      <c r="F8" s="1" t="s">
        <v>153</v>
      </c>
      <c r="G8" s="1" t="s">
        <v>154</v>
      </c>
      <c r="H8" s="3" t="s">
        <v>155</v>
      </c>
      <c r="I8" s="4">
        <v>46271</v>
      </c>
    </row>
    <row r="9" spans="1:9" ht="28.8" x14ac:dyDescent="0.3">
      <c r="A9" s="3" t="s">
        <v>49</v>
      </c>
      <c r="B9" s="3" t="s">
        <v>151</v>
      </c>
      <c r="C9" s="1" t="s">
        <v>156</v>
      </c>
      <c r="D9" s="1" t="s">
        <v>44</v>
      </c>
      <c r="E9" s="3" t="s">
        <v>83</v>
      </c>
      <c r="F9" s="1" t="s">
        <v>157</v>
      </c>
      <c r="G9" s="1" t="s">
        <v>158</v>
      </c>
      <c r="H9" s="3" t="s">
        <v>159</v>
      </c>
      <c r="I9" s="4">
        <v>46260</v>
      </c>
    </row>
    <row r="10" spans="1:9" ht="28.8" x14ac:dyDescent="0.3">
      <c r="A10" s="3" t="s">
        <v>53</v>
      </c>
      <c r="B10" s="3" t="s">
        <v>151</v>
      </c>
      <c r="C10" s="1" t="s">
        <v>160</v>
      </c>
      <c r="D10" s="1" t="s">
        <v>161</v>
      </c>
      <c r="E10" s="3" t="s">
        <v>83</v>
      </c>
      <c r="F10" s="1" t="s">
        <v>162</v>
      </c>
      <c r="G10" s="1" t="s">
        <v>154</v>
      </c>
      <c r="H10" s="3" t="s">
        <v>155</v>
      </c>
      <c r="I10" s="4">
        <v>46035</v>
      </c>
    </row>
    <row r="11" spans="1:9" ht="28.8" x14ac:dyDescent="0.3">
      <c r="A11" s="3" t="s">
        <v>59</v>
      </c>
      <c r="B11" s="3" t="s">
        <v>151</v>
      </c>
      <c r="C11" s="1" t="s">
        <v>163</v>
      </c>
      <c r="D11" s="1" t="s">
        <v>44</v>
      </c>
      <c r="E11" s="3" t="s">
        <v>73</v>
      </c>
      <c r="F11" s="1" t="s">
        <v>164</v>
      </c>
      <c r="G11" s="1" t="s">
        <v>165</v>
      </c>
      <c r="H11" s="3" t="s">
        <v>166</v>
      </c>
      <c r="I11" s="4">
        <v>46272</v>
      </c>
    </row>
    <row r="12" spans="1:9" ht="28.8" x14ac:dyDescent="0.3">
      <c r="A12" s="3" t="s">
        <v>167</v>
      </c>
      <c r="B12" s="3" t="s">
        <v>168</v>
      </c>
      <c r="C12" s="1" t="s">
        <v>169</v>
      </c>
      <c r="D12" s="1" t="s">
        <v>44</v>
      </c>
      <c r="E12" s="3" t="s">
        <v>73</v>
      </c>
      <c r="F12" s="1" t="s">
        <v>170</v>
      </c>
      <c r="G12" s="1" t="s">
        <v>171</v>
      </c>
      <c r="H12" s="3" t="s">
        <v>67</v>
      </c>
      <c r="I12" s="4">
        <v>46258</v>
      </c>
    </row>
    <row r="13" spans="1:9" ht="28.8" x14ac:dyDescent="0.3">
      <c r="A13" s="3" t="s">
        <v>172</v>
      </c>
      <c r="B13" s="3" t="s">
        <v>168</v>
      </c>
      <c r="C13" s="1" t="s">
        <v>173</v>
      </c>
      <c r="D13" s="1" t="s">
        <v>44</v>
      </c>
      <c r="E13" s="3" t="s">
        <v>73</v>
      </c>
      <c r="F13" s="1" t="s">
        <v>174</v>
      </c>
      <c r="G13" s="1" t="s">
        <v>150</v>
      </c>
      <c r="H13" s="3" t="s">
        <v>67</v>
      </c>
      <c r="I13" s="4">
        <v>46265</v>
      </c>
    </row>
    <row r="14" spans="1:9" ht="28.8" x14ac:dyDescent="0.3">
      <c r="A14" s="3" t="s">
        <v>175</v>
      </c>
      <c r="B14" s="3" t="s">
        <v>168</v>
      </c>
      <c r="C14" s="1" t="s">
        <v>176</v>
      </c>
      <c r="D14" s="1" t="s">
        <v>44</v>
      </c>
      <c r="E14" s="3" t="s">
        <v>47</v>
      </c>
      <c r="F14" s="1" t="s">
        <v>177</v>
      </c>
      <c r="G14" s="1" t="s">
        <v>134</v>
      </c>
      <c r="H14" s="3" t="s">
        <v>67</v>
      </c>
      <c r="I14" s="4">
        <v>46256</v>
      </c>
    </row>
    <row r="15" spans="1:9" ht="28.8" x14ac:dyDescent="0.3">
      <c r="A15" s="3" t="s">
        <v>178</v>
      </c>
      <c r="B15" s="3" t="s">
        <v>168</v>
      </c>
      <c r="C15" s="1" t="s">
        <v>179</v>
      </c>
      <c r="D15" s="1" t="s">
        <v>44</v>
      </c>
      <c r="E15" s="3" t="s">
        <v>73</v>
      </c>
      <c r="F15" s="1" t="s">
        <v>180</v>
      </c>
      <c r="G15" s="1" t="s">
        <v>181</v>
      </c>
      <c r="H15" s="3" t="s">
        <v>67</v>
      </c>
      <c r="I15" s="4">
        <v>46252</v>
      </c>
    </row>
    <row r="16" spans="1:9" ht="57.6" x14ac:dyDescent="0.3">
      <c r="A16" s="3" t="s">
        <v>182</v>
      </c>
      <c r="B16" s="3" t="s">
        <v>183</v>
      </c>
      <c r="C16" s="1" t="s">
        <v>184</v>
      </c>
      <c r="D16" s="1" t="s">
        <v>185</v>
      </c>
      <c r="E16" s="3" t="s">
        <v>47</v>
      </c>
      <c r="F16" s="1" t="s">
        <v>186</v>
      </c>
      <c r="G16" s="1" t="s">
        <v>187</v>
      </c>
      <c r="H16" s="3" t="s">
        <v>188</v>
      </c>
      <c r="I16" s="4">
        <v>46260</v>
      </c>
    </row>
    <row r="17" spans="1:9" ht="43.2" x14ac:dyDescent="0.3">
      <c r="A17" s="3" t="s">
        <v>189</v>
      </c>
      <c r="B17" s="3" t="s">
        <v>183</v>
      </c>
      <c r="C17" s="1" t="s">
        <v>190</v>
      </c>
      <c r="D17" s="1" t="s">
        <v>191</v>
      </c>
      <c r="E17" s="3" t="s">
        <v>47</v>
      </c>
      <c r="F17" s="1" t="s">
        <v>192</v>
      </c>
      <c r="G17" s="1" t="s">
        <v>134</v>
      </c>
      <c r="H17" s="3" t="s">
        <v>67</v>
      </c>
      <c r="I17" s="4">
        <v>46284</v>
      </c>
    </row>
    <row r="18" spans="1:9" ht="28.8" x14ac:dyDescent="0.3">
      <c r="A18" s="3" t="s">
        <v>193</v>
      </c>
      <c r="B18" s="3" t="s">
        <v>183</v>
      </c>
      <c r="C18" s="1" t="s">
        <v>194</v>
      </c>
      <c r="D18" s="1" t="s">
        <v>195</v>
      </c>
      <c r="E18" s="3" t="s">
        <v>73</v>
      </c>
      <c r="F18" s="1" t="s">
        <v>196</v>
      </c>
      <c r="G18" s="1" t="s">
        <v>197</v>
      </c>
      <c r="H18" s="3" t="s">
        <v>198</v>
      </c>
      <c r="I18" s="4" t="s">
        <v>56</v>
      </c>
    </row>
    <row r="19" spans="1:9" ht="28.8" x14ac:dyDescent="0.3">
      <c r="A19" s="3" t="s">
        <v>199</v>
      </c>
      <c r="B19" s="3" t="s">
        <v>183</v>
      </c>
      <c r="C19" s="1" t="s">
        <v>200</v>
      </c>
      <c r="D19" s="1" t="s">
        <v>44</v>
      </c>
      <c r="E19" s="3" t="s">
        <v>73</v>
      </c>
      <c r="F19" s="1" t="s">
        <v>201</v>
      </c>
      <c r="G19" s="1" t="s">
        <v>202</v>
      </c>
      <c r="H19" s="3" t="s">
        <v>198</v>
      </c>
      <c r="I19" s="4" t="s">
        <v>56</v>
      </c>
    </row>
    <row r="20" spans="1:9" ht="28.8" x14ac:dyDescent="0.3">
      <c r="A20" s="3" t="s">
        <v>203</v>
      </c>
      <c r="B20" s="3" t="s">
        <v>183</v>
      </c>
      <c r="C20" s="1" t="s">
        <v>204</v>
      </c>
      <c r="D20" s="1" t="s">
        <v>205</v>
      </c>
      <c r="E20" s="3" t="s">
        <v>83</v>
      </c>
      <c r="F20" s="1" t="s">
        <v>206</v>
      </c>
      <c r="G20" s="1" t="s">
        <v>154</v>
      </c>
      <c r="H20" s="3" t="s">
        <v>67</v>
      </c>
      <c r="I20" s="4" t="s">
        <v>56</v>
      </c>
    </row>
  </sheetData>
  <mergeCells count="1">
    <mergeCell ref="A1:I1"/>
  </mergeCells>
  <conditionalFormatting sqref="E3:E20">
    <cfRule type="containsText" dxfId="0" priority="1" operator="containsText" text="High">
      <formula>NOT(ISERROR(SEARCH("High",E3)))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CFA5CB-CCF1-4060-B0C7-03EEA42036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ebf2d1a-3119-443f-9311-2f3fb0fd7de8"/>
    <ds:schemaRef ds:uri="9ece1660-89e4-4efe-8613-f619625afc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A15921-5C54-4772-8388-C50FC1B631B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ece1660-89e4-4efe-8613-f619625afc8d"/>
    <ds:schemaRef ds:uri="debf2d1a-3119-443f-9311-2f3fb0fd7de8"/>
  </ds:schemaRefs>
</ds:datastoreItem>
</file>

<file path=customXml/itemProps3.xml><?xml version="1.0" encoding="utf-8"?>
<ds:datastoreItem xmlns:ds="http://schemas.openxmlformats.org/officeDocument/2006/customXml" ds:itemID="{196C7973-FDD3-44A8-AC7A-B36B167155C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Actions</vt:lpstr>
      <vt:lpstr>RAID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Bojan Buhac</cp:lastModifiedBy>
  <cp:revision/>
  <dcterms:created xsi:type="dcterms:W3CDTF">2026-09-07T08:45:28Z</dcterms:created>
  <dcterms:modified xsi:type="dcterms:W3CDTF">2026-09-07T09:14:21Z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  <property fmtid="{D5CDD505-2E9C-101B-9397-08002B2CF9AE}" pid="3" name="MediaServiceImageTags">
    <vt:lpwstr/>
  </property>
</Properties>
</file>