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docMetadata/LabelInfo.xml" ContentType="application/vnd.ms-office.classificationlabel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xr:revisionPtr revIDLastSave="350" documentId="11_C0AD03C342DF8C45405866ACDA312ADF66CFF049" xr6:coauthVersionLast="47" xr6:coauthVersionMax="47" xr10:uidLastSave="{0EDE0399-88C1-47AF-A287-9E02A602074F}"/>
  <bookViews>
    <workbookView xWindow="0" yWindow="0" windowWidth="0" windowHeight="0" xr2:uid="{00000000-000D-0000-FFFF-FFFF00000000}"/>
  </bookViews>
  <sheets>
    <sheet name="Read Me" sheetId="1" r:id="rId1"/>
    <sheet name="Actions" sheetId="2" r:id="rId2"/>
    <sheet name="RAID" sheetId="3" r:id="rId3"/>
    <sheet name="Sources" sheetId="4" r:id="rId4"/>
  </sheets>
  <definedNames>
    <definedName name="ReportDate">'Read Me'!$B$4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 i="2" l="1"/>
  <c r="G28" i="2"/>
  <c r="G27" i="2"/>
  <c r="G26" i="2"/>
  <c r="G25" i="2"/>
  <c r="G24" i="2"/>
  <c r="G23" i="2"/>
  <c r="G22" i="2"/>
  <c r="G21" i="2"/>
  <c r="G20" i="2"/>
  <c r="G19" i="2"/>
  <c r="G18" i="2"/>
  <c r="G17" i="2"/>
  <c r="G16" i="2"/>
  <c r="G15" i="2"/>
  <c r="G14" i="2"/>
  <c r="G13" i="2"/>
  <c r="G12" i="2"/>
  <c r="G11" i="2"/>
  <c r="G10" i="2"/>
  <c r="G9" i="2"/>
  <c r="G8" i="2"/>
  <c r="G7" i="2"/>
  <c r="G6" i="2"/>
  <c r="G5" i="2"/>
  <c r="G4" i="2"/>
  <c r="G3" i="2"/>
  <c r="F16" i="2"/>
  <c r="F15" i="2"/>
  <c r="F14" i="2"/>
  <c r="F13" i="2"/>
  <c r="F12" i="2"/>
  <c r="F9" i="2"/>
  <c r="F8" i="2"/>
  <c r="F7" i="2"/>
  <c r="F6" i="2"/>
  <c r="B19" i="1"/>
  <c r="B18" i="1"/>
  <c r="B17" i="1"/>
  <c r="B16" i="1"/>
  <c r="B15" i="1"/>
  <c r="B14" i="1"/>
  <c r="B13" i="1"/>
  <c r="B12" i="1"/>
  <c r="B11" i="1"/>
  <c r="B10" i="1"/>
</calcChain>
</file>

<file path=xl/sharedStrings.xml><?xml version="1.0" encoding="utf-8"?>
<sst xmlns="http://schemas.openxmlformats.org/spreadsheetml/2006/main" count="685" uniqueCount="467">
  <si>
    <t>Consolidated Action &amp; RAID Tracker</t>
  </si>
  <si>
    <t>Open actions, owners and due dates drawn from Microsoft 365 — mail, Teams, meetings and files — with external dependency dates validated on the web</t>
  </si>
  <si>
    <t>Report date</t>
  </si>
  <si>
    <t>Prepared for</t>
  </si>
  <si>
    <t>Corey Gray — Marketing, Paris</t>
  </si>
  <si>
    <t>Evidence window</t>
  </si>
  <si>
    <t>13 January 2026 to 7 September 2026</t>
  </si>
  <si>
    <t>Sources searched</t>
  </si>
  <si>
    <t>Outlook mail, Teams 1:1 chats and channels, meeting transcripts, calendar, and SharePoint/OneDrive files — plus web search used only to validate external vendor and regulatory dates.</t>
  </si>
  <si>
    <t>AT A GLANCE</t>
  </si>
  <si>
    <t>Actions tracked</t>
  </si>
  <si>
    <t>Of which overdue</t>
  </si>
  <si>
    <t>Of which high priority</t>
  </si>
  <si>
    <t>Decisions pending</t>
  </si>
  <si>
    <t>Risks</t>
  </si>
  <si>
    <t>Assumptions</t>
  </si>
  <si>
    <t>Issues</t>
  </si>
  <si>
    <t>Dependencies</t>
  </si>
  <si>
    <t>RAID items total</t>
  </si>
  <si>
    <t>Check: total less rows on the RAID sheet (should be 0)</t>
  </si>
  <si>
    <t>SHEET MAP</t>
  </si>
  <si>
    <t>Actions</t>
  </si>
  <si>
    <t>Every open action with its owner, source, due date and status. "Days past due" is calculated against the report date in cell B4 — change that date and the whole column recalculates.</t>
  </si>
  <si>
    <t>RAID</t>
  </si>
  <si>
    <t>Risks, assumptions, issues and dependencies in one register. The final column links each item back to the action that closes it.</t>
  </si>
  <si>
    <t>Sources</t>
  </si>
  <si>
    <t>Full reference for every internal and external citation, including the URLs used to validate the external dependency dates.</t>
  </si>
  <si>
    <t>METHOD AND CAVEATS</t>
  </si>
  <si>
    <t>How this was built</t>
  </si>
  <si>
    <t>Microsoft 365 is the primary source. Actions were extracted from the Daily Task Digests of 4 and 6 September 2026, the 1:1 Teams chat with Adil Eli, the Contoso S2P procurement chat, the Sales and Marketing channels, the Jira and connector notification mail, and the Compliance Readiness Brief and QBR files in OneDrive.</t>
  </si>
  <si>
    <t>External validation</t>
  </si>
  <si>
    <t>Web search was used only to confirm the four external dependency dates on the RAID sheet: the EU AI Act obligations of 2 August 2026, the Azure OpenAI Assistants API retirement of 26 August 2026, the Atlassian customer-data change of 17 August 2026, and Agent 365 general availability on 1 May 2026. All four were confirmed; see the Sources sheet.</t>
  </si>
  <si>
    <t>No meeting transcripts</t>
  </si>
  <si>
    <t>A transcript search across 1 August to 7 September 2026 returned none, and no calendar events fall in that window — the last recorded meetings are 23 to 29 April 2026. Meeting-derived actions could not be extracted; everything here comes from mail, Teams and files. Recorded as assumption AS-05.</t>
  </si>
  <si>
    <t>Owners are roles, not people</t>
  </si>
  <si>
    <t>The governance actions inherit their owners from the AI Governance RACI, which names roles rather than named individuals. Naming those people is itself action A-10 and assumption AS-02.</t>
  </si>
  <si>
    <t>LEGEND</t>
  </si>
  <si>
    <t>Action status</t>
  </si>
  <si>
    <t>Overdue · Awaiting reply · Open · Decision pending · Unassigned · To verify · Open — verify ownership</t>
  </si>
  <si>
    <t>RAID status</t>
  </si>
  <si>
    <t>Open · Blocking · Blocked · To confirm · To monitor · Monitoring · Date confirmed</t>
  </si>
  <si>
    <t>Blue figures</t>
  </si>
  <si>
    <t>Blue text marks an input you can safely change. Everything in black is a formula that recalculates from it.</t>
  </si>
  <si>
    <t>Derived target dates</t>
  </si>
  <si>
    <t>Nine actions carry no stated deadline but were given a target in the Compliance Readiness Brief ("within 1 / 2 / 3 / 6 / 8 weeks"). Those due dates are formulas off the report date, not fixed values, and are noted as derived in the action's Evidence column.</t>
  </si>
  <si>
    <t>Actions — open items, owners, sources and due dates</t>
  </si>
  <si>
    <t>ID</t>
  </si>
  <si>
    <t>Action</t>
  </si>
  <si>
    <t>Owner</t>
  </si>
  <si>
    <t>Source</t>
  </si>
  <si>
    <t>Source date</t>
  </si>
  <si>
    <t>Due date</t>
  </si>
  <si>
    <t>Days past due</t>
  </si>
  <si>
    <t>Status</t>
  </si>
  <si>
    <t>Priority</t>
  </si>
  <si>
    <t>Evidence / notes</t>
  </si>
  <si>
    <t>A-01</t>
  </si>
  <si>
    <t>Complete the pending update and confirm completion to Adil Eli</t>
  </si>
  <si>
    <t>Corey Gray</t>
  </si>
  <si>
    <t>Email — Daily Task Digest, 6 Sep 2026, High Priority item 1 (request from Adil Eli)</t>
  </si>
  <si>
    <t>Overdue</t>
  </si>
  <si>
    <t>High</t>
  </si>
  <si>
    <t>"Please complete the update and confirm once done by 25 June 2026." Carried unresolved across every digest since 13 July 2026.</t>
  </si>
  <si>
    <t>A-02</t>
  </si>
  <si>
    <t>Finalise the file and send it to Adil Eli</t>
  </si>
  <si>
    <t>Teams — 1:1 chat with Adil Eli, 19 Jun 2026; restated in the 4 and 6 Sep 2026 digests</t>
  </si>
  <si>
    <t>"Hey Corey, Can you finalize the file and send it over by end of day today?" Appears in both email and Teams, confirming it is unresolved.</t>
  </si>
  <si>
    <t>A-03</t>
  </si>
  <si>
    <t>Reply to Adil Eli with the current status of the S2P agent</t>
  </si>
  <si>
    <t>Teams — 1:1 chat with Adil Eli, 22 Apr 2026; restated in the 4 and 6 Sep 2026 digests</t>
  </si>
  <si>
    <t>Awaiting reply</t>
  </si>
  <si>
    <t>"Hi Corey. What is the status of S2P agent?" No due date was ever set; unanswered since 22 April 2026.</t>
  </si>
  <si>
    <t>A-04</t>
  </si>
  <si>
    <t>Remediate the ServiceNow Copilot connector (ServiceNowTickets2607141032)</t>
  </si>
  <si>
    <t>Corey Gray / Platform Admin, accountable to the IT Director</t>
  </si>
  <si>
    <t>Email — M365 alert "Your Copilot connection ServiceNowTickets2607141032 needs immediate attention", 21 Aug 2026; Compliance Readiness Brief, section 5 (P1)</t>
  </si>
  <si>
    <t>Open</t>
  </si>
  <si>
    <t>Flagged as a compliance risk. "Please review the connection status in the Microsoft 365 Admin Portal." Target derived from the brief's "within 2 weeks".</t>
  </si>
  <si>
    <t>A-05</t>
  </si>
  <si>
    <t>Repair the Jira Copilot connector (Jira2606051042)</t>
  </si>
  <si>
    <t>Email — M365 alert on connection Jira2606051042, 12 Aug 2026; Compliance Readiness Brief, section 5 (P1)</t>
  </si>
  <si>
    <t>Flagged as a data integrity risk. "Resolve this issue to ensure your data stays up to date." Target derived from the brief's "within 2 weeks".</t>
  </si>
  <si>
    <t>A-06</t>
  </si>
  <si>
    <t>Close ZAG-5 by publishing compliance criteria for agent behaviour</t>
  </si>
  <si>
    <t>Corey Gray / AI Governance Lead</t>
  </si>
  <si>
    <t>Email — Jira digest, Aug 2026; Compliance Readiness Brief, sections 2 and 5 (P1)</t>
  </si>
  <si>
    <t>Overdue — retargeted</t>
  </si>
  <si>
    <t>ZAG-5 is reported overdue and named "the single most consequential internal finding" — the dependency for testing every other AI control. No original Jira due date is recorded; the due date shown is the brief's "within 2 weeks" remediation target.</t>
  </si>
  <si>
    <t>A-07</t>
  </si>
  <si>
    <t>Complete ZAG-4 — identify the scope of governance</t>
  </si>
  <si>
    <t>Email — Jira digest, Aug 2026; Compliance Readiness Brief, section 2</t>
  </si>
  <si>
    <t>"ZAG-4: Identify scope of governance." Open alongside ZAG-5; the brief pairs the two as a single P1 action. Due date derived from the brief's "within 2 weeks".</t>
  </si>
  <si>
    <t>A-08</t>
  </si>
  <si>
    <t>Assign ZAG-6 — set up agent registration and verification</t>
  </si>
  <si>
    <t>Unassigned — ZAVA AI Governance board</t>
  </si>
  <si>
    <t>Email — Jira weekly update for 2 Sept, 2 Sep 2026</t>
  </si>
  <si>
    <t>Unassigned</t>
  </si>
  <si>
    <t>Medium</t>
  </si>
  <si>
    <t>"Assign 1 work item from spaces you've worked in — ZAG-6 Set Up Agent Registration &amp; Verification."</t>
  </si>
  <si>
    <t>A-09</t>
  </si>
  <si>
    <t>Review Adil Eli's document ("Quick task") and send written feedback</t>
  </si>
  <si>
    <t>Email — Daily Task Digest, 4 Sep 2026, Medium Priority item 6</t>
  </si>
  <si>
    <t>"Could you please review the document and share your feedback by end of this week?" The originating week is not stated in the digest, so no date can be fixed.</t>
  </si>
  <si>
    <t>A-10</t>
  </si>
  <si>
    <t>Name a person against every role in the AI Governance RACI matrix and publish the list</t>
  </si>
  <si>
    <t>AI Governance Lead, accountable to the CIO</t>
  </si>
  <si>
    <t>File — Compliance Readiness Brief - September 2026, section 5 (P1)</t>
  </si>
  <si>
    <t>"Every action below is blocked on it; auditors ask for named accountability first." Target derived from the brief's "within 1 week".</t>
  </si>
  <si>
    <t>A-11</t>
  </si>
  <si>
    <t>Build an inventory of deployed AI agents and classify each against the EU AI Act risk tiers</t>
  </si>
  <si>
    <t>AI Governance Lead with Platform Admin</t>
  </si>
  <si>
    <t>"High-risk and transparency duties have applied since 2 August 2026." Target derived from the brief's "within 3 weeks".</t>
  </si>
  <si>
    <t>A-12</t>
  </si>
  <si>
    <t>Complete a data protection impact assessment for each agent that touches personal data</t>
  </si>
  <si>
    <t>Compliance Officer with the Security Officer</t>
  </si>
  <si>
    <t>File — Compliance Readiness Brief - September 2026, section 5 (P2)</t>
  </si>
  <si>
    <t>"Lawfulness and transparency are where enforcement is concentrating." Target derived from the brief's "within 6 weeks".</t>
  </si>
  <si>
    <t>A-13</t>
  </si>
  <si>
    <t>Verify DLP, PII redaction and EU Data Boundary settings in each environment and capture the evidence</t>
  </si>
  <si>
    <t>Security Officer, accountable to the Compliance Officer</t>
  </si>
  <si>
    <t>"The controls are committed in policy but their operating state is unproven." Target derived from the brief's "within 6 weeks".</t>
  </si>
  <si>
    <t>A-14</t>
  </si>
  <si>
    <t>Assess the Atlassian data-use change, disposition the six medium Power Apps findings, and finish the Policy Book</t>
  </si>
  <si>
    <t>Compliance Officer with the AI Governance Lead</t>
  </si>
  <si>
    <t>File — Compliance Readiness Brief - September 2026, section 5 (P3)</t>
  </si>
  <si>
    <t>Closes the vendor-review and document-completeness gaps ahead of any external audit. Target derived from the brief's "within 8 weeks".</t>
  </si>
  <si>
    <t>A-15</t>
  </si>
  <si>
    <t>Migrate off the Azure OpenAI Assistants APIs to the Microsoft Foundry Agent Service</t>
  </si>
  <si>
    <t>Email — "Retirement notice: Transition Azure OpenAI Assistants APIs to Microsoft Foundry Agent Service by 26 August 2026", 18 Aug 2026</t>
  </si>
  <si>
    <t>Overdue — deadline passed</t>
  </si>
  <si>
    <t>Vendor date confirmed externally (see Sources, ref S-12). After retirement the Assistants API is no longer available.</t>
  </si>
  <si>
    <t>A-16</t>
  </si>
  <si>
    <t>Investigate and repair the failing "Cowork Plan Approval" Power Automate flow</t>
  </si>
  <si>
    <t>Email — Power Automate failure notifications, 26 and 31 Aug 2026; Daily Task Digest, 6 Sep 2026</t>
  </si>
  <si>
    <t>"The flow(s) listed failed in the past week and may need your attention." A separate alert records one flow being disabled on 26 Aug 2026.</t>
  </si>
  <si>
    <t>A-17</t>
  </si>
  <si>
    <t>Review how email recipients are added to Azure Monitor action groups and require OTP verification</t>
  </si>
  <si>
    <t>Email — Azure advisory, Aug 2026; Daily Task Digest, 4 Sep 2026, Medium Priority item 8</t>
  </si>
  <si>
    <t>Open — verify ownership</t>
  </si>
  <si>
    <t>"Review any processes that add email recipients to Azure Monitor action groups, and make sure new email recipients complete OTP verification when prompted."</t>
  </si>
  <si>
    <t>A-18</t>
  </si>
  <si>
    <t>Present the ERP vendor offer analysis to the Finance Director and brief Legal and Security stakeholders</t>
  </si>
  <si>
    <t>Corey Gray (Procurement Lead) with the Executive Sponsor</t>
  </si>
  <si>
    <t>Teams — Contoso S2P vendor offer analysis, 26 Feb 2026; flagged for verification in the 4 Sep 2026 digest</t>
  </si>
  <si>
    <t>Open — ownership to confirm</t>
  </si>
  <si>
    <t>The 4 Sep digest flags these as "system-generated workflow recommendations and not direct personal assignments" and asks you to confirm ownership.</t>
  </si>
  <si>
    <t>A-19</t>
  </si>
  <si>
    <t>Secure the executive decision on ERP: approve ERPMax, choose a budget mitigation option, confirm CloudFirst disqualification</t>
  </si>
  <si>
    <t>Corey Gray (Procurement Lead), Finance Director, Legal Counsel, CISO, Executive Sponsor</t>
  </si>
  <si>
    <t>Teams — Contoso S2P comprehensive vendor offer analysis, 26 Feb 2026</t>
  </si>
  <si>
    <t>Decision pending</t>
  </si>
  <si>
    <t>Four approvals are listed as required, including authorising contract negotiation to commence in Week 2. None is recorded as given.</t>
  </si>
  <si>
    <t>A-20</t>
  </si>
  <si>
    <t>Issue clarification requests to ERPMax and IntegraPro for pricing and 3-year TCO, SLA with penalties, GDPR/ISO 27001/SOC 2 evidence and EMEA data residency</t>
  </si>
  <si>
    <t>Corey Gray (Procurement Lead)</t>
  </si>
  <si>
    <t>Teams — Contoso S2P vendor offer analysis, 26 Feb 2026</t>
  </si>
  <si>
    <t>Listed as immediate next action 1 in the analysis. Without it, budget compliance is unknown and operational risk unquantified.</t>
  </si>
  <si>
    <t>A-21</t>
  </si>
  <si>
    <t>Compile and share the competitor pricing and feature research with the Market Research team</t>
  </si>
  <si>
    <t>Corey Gray (self-commitment)</t>
  </si>
  <si>
    <t>Teams — Sales and Marketing / Market Research channel, 13 Jan 2026; Daily Task Digest, 6 Sep 2026</t>
  </si>
  <si>
    <t>Low</t>
  </si>
  <si>
    <t>"I've been looking into our main competitors' pricing strategies and product features. I'll share my findings with you all later today."</t>
  </si>
  <si>
    <t>A-22</t>
  </si>
  <si>
    <t>Confirm whether the user-generated content contest is still active and share the research or a draft plan</t>
  </si>
  <si>
    <t>Corey Gray; requested by Daichi Maruyama</t>
  </si>
  <si>
    <t>Teams — Sales and Marketing / Marketing channel, 13 Jan 2026; Daily Task Digest, 6 Sep 2026</t>
  </si>
  <si>
    <t>Daichi Maruyama: "Corey, can you take the lead on the user-generated content contest?" You committed to researching best practice and producing a plan.</t>
  </si>
  <si>
    <t>A-23</t>
  </si>
  <si>
    <t>Name an owner and a date for the ServiceNow and Jira connector fixes</t>
  </si>
  <si>
    <t>File — QBR — AI Agent Program, Last Quarter, slide 5 (Decisions needed)</t>
  </si>
  <si>
    <t>Listed as decision 1 of 3 at quarter close. Both connectors are currently ageing without an owner or closure date.</t>
  </si>
  <si>
    <t>A-24</t>
  </si>
  <si>
    <t>Confirm the S2P agent stays on its 80% adoption target</t>
  </si>
  <si>
    <t>Corey Gray with the Executive Sponsor</t>
  </si>
  <si>
    <t>File — QBR — AI Agent Program, Last Quarter, slide 5; Draft roadmap for AI/agentic integration</t>
  </si>
  <si>
    <t>Listed as decision 2 of 3 at quarter close. The 80% enterprise adoption target originates in the draft S2P roadmap.</t>
  </si>
  <si>
    <t>A-25</t>
  </si>
  <si>
    <t>Release or formally close the user-generated content contest</t>
  </si>
  <si>
    <t>Daichi Maruyama with Corey Gray</t>
  </si>
  <si>
    <t>File — QBR — AI Agent Program, Last Quarter, slide 5</t>
  </si>
  <si>
    <t>Listed as decision 3 of 3 at quarter close. The commitment has been open since 13 January 2026.</t>
  </si>
  <si>
    <t>A-26</t>
  </si>
  <si>
    <t>Open the Teams "Workflows" card of 13 Aug 2026 and confirm whether action is required</t>
  </si>
  <si>
    <t>Email — Daily Task Digest, 6 Sep 2026, Potential Tasks Requiring Verification</t>
  </si>
  <si>
    <t>To verify</t>
  </si>
  <si>
    <t>"Insufficient detail was available to determine the specific task."</t>
  </si>
  <si>
    <t>A-27</t>
  </si>
  <si>
    <t>Verify the status of the Planner task "Communication Error Communication"</t>
  </si>
  <si>
    <t>Email — Microsoft Planner notifications, 17-18 Aug 2026; Daily Task Digest, 6 Sep 2026</t>
  </si>
  <si>
    <t>The task surfaced as due or late in Microsoft Planner; the digest could not confirm its current state.</t>
  </si>
  <si>
    <t>RAID register — risks, assumptions, issues and dependencies</t>
  </si>
  <si>
    <t>Type</t>
  </si>
  <si>
    <t>Title</t>
  </si>
  <si>
    <t>Description</t>
  </si>
  <si>
    <t>Key date</t>
  </si>
  <si>
    <t>Impact</t>
  </si>
  <si>
    <t>Next step</t>
  </si>
  <si>
    <t>Linked actions</t>
  </si>
  <si>
    <t>R-01</t>
  </si>
  <si>
    <t>Risk</t>
  </si>
  <si>
    <t>ServiceNow connector flagged as a compliance risk</t>
  </si>
  <si>
    <t>The Copilot connection ServiceNowTickets2607141032 was flagged on 21 Aug 2026 and remains unremediated. The Compliance Readiness Brief records known defects "ageing without owner or closure date".</t>
  </si>
  <si>
    <t>Platform Admin / Corey Gray</t>
  </si>
  <si>
    <t>Email — M365 connector alert, 21 Aug 2026; Compliance Readiness Brief, section 4 gap table</t>
  </si>
  <si>
    <t>Remediate the connection and record the disposition</t>
  </si>
  <si>
    <t>A-04, A-23</t>
  </si>
  <si>
    <t>R-02</t>
  </si>
  <si>
    <t>Jira connector flagged as a data integrity risk</t>
  </si>
  <si>
    <t>Jira2606051042 has been broken since 12 Aug 2026, so Copilot's Jira data is not guaranteed current — which degrades the Daily Task Digest that is a primary source for this tracker.</t>
  </si>
  <si>
    <t>Email — M365 connector alert, 12 Aug 2026; Compliance Readiness Brief, section 2</t>
  </si>
  <si>
    <t>Re-authorise the connector and record the disposition</t>
  </si>
  <si>
    <t>A-05, A-23</t>
  </si>
  <si>
    <t>R-03</t>
  </si>
  <si>
    <t>No AI system inventory or risk tiering against the EU AI Act</t>
  </si>
  <si>
    <t>Annex III high-risk duties and Article 50 transparency duties have applied since 2 Aug 2026. With no inventory there is "no basis to know which systems attract high-risk obligations".</t>
  </si>
  <si>
    <t>File — Compliance Readiness Brief, section 4 gap table (severity High)</t>
  </si>
  <si>
    <t>Build the inventory and classify every deployed agent</t>
  </si>
  <si>
    <t>R-04</t>
  </si>
  <si>
    <t>No data protection impact assessment exists for any AI system</t>
  </si>
  <si>
    <t>GDPR enforcement has shifted toward lawfulness of processing, transparency and automated decision-making, so "lawful basis and transparency cannot be evidenced on request".</t>
  </si>
  <si>
    <t>Complete a DPIA for each agent touching personal data</t>
  </si>
  <si>
    <t>R-05</t>
  </si>
  <si>
    <t>Compliance criteria for agent behaviour (ZAG-5) are overdue</t>
  </si>
  <si>
    <t>Agents run without defined, testable behavioural controls. The brief calls this "the single most consequential internal finding" because every other AI control depends on it.</t>
  </si>
  <si>
    <t>AI Governance Lead</t>
  </si>
  <si>
    <t>File — Compliance Readiness Brief, sections 2 and 4; Jira digest</t>
  </si>
  <si>
    <t>Publish the criteria and complete ZAG-4 scoping</t>
  </si>
  <si>
    <t>A-06, A-07</t>
  </si>
  <si>
    <t>R-06</t>
  </si>
  <si>
    <t>DLP and PII redaction are committed in policy but never verified</t>
  </si>
  <si>
    <t>The AI Governance Quick-Start Checklist requires DLP in Copilot Studio and PII redaction on all AI outputs; no record of deployment or testing exists, so control effectiveness is unverified.</t>
  </si>
  <si>
    <t>Security Officer</t>
  </si>
  <si>
    <t>Verify settings in each environment and capture evidence</t>
  </si>
  <si>
    <t>R-07</t>
  </si>
  <si>
    <t>All ERP proposals exceed the EUR 250,000 budget</t>
  </si>
  <si>
    <t>ERPMax Solutions scored 92/100 and is the preferred vendor at EUR 390,000 — 56% over the not-to-exceed budget. No budget mitigation option has been selected.</t>
  </si>
  <si>
    <t>Take the executive decision on scope reduction versus budget increase</t>
  </si>
  <si>
    <t>R-08</t>
  </si>
  <si>
    <t>Five owner commitments are two to five months past due</t>
  </si>
  <si>
    <t>Commitments owed to Adil Eli and the Market Research team have aged since January, April and June 2026, creating credibility risk with the stakeholders waiting on them.</t>
  </si>
  <si>
    <t>File — QBR — AI Agent Program, Last Quarter, slides 2 and 4</t>
  </si>
  <si>
    <t>Clear the five items or formally re-baseline their dates</t>
  </si>
  <si>
    <t>A-01, A-02, A-03, A-06, A-21</t>
  </si>
  <si>
    <t>R-09</t>
  </si>
  <si>
    <t>Data residency is committed in policy but unproven</t>
  </si>
  <si>
    <t>The AI Governance Policy Book commits to residency enforcement covering the EU Data Boundary, GDPR and HIPAA, but no configuration or attestation evidence was found.</t>
  </si>
  <si>
    <t>File — Compliance Readiness Brief, section 4 gap table (severity Medium)</t>
  </si>
  <si>
    <t>Capture residency configuration evidence alongside the DLP check</t>
  </si>
  <si>
    <t>R-10</t>
  </si>
  <si>
    <t>Six medium-severity Power Apps findings are undispositioned</t>
  </si>
  <si>
    <t>A solution check on the AI Agents Governance Hub run on 5 Aug 2026 returned six medium-severity issues and no critical or high ones; the medium findings have no recorded disposition.</t>
  </si>
  <si>
    <t>Compliance Officer</t>
  </si>
  <si>
    <t>File — Compliance Readiness Brief, section 2; Power Apps solution check notification</t>
  </si>
  <si>
    <t>Disposition each finding as part of the P3 remediation block</t>
  </si>
  <si>
    <t>R-11</t>
  </si>
  <si>
    <t>External cancellation rate for agentic programmes is high</t>
  </si>
  <si>
    <t>Benchmark cited in the QBR: over 40% of agentic projects are at risk of cancellation by 2027, only 21% of organisations report mature governance, and 52% are blocked by data quality.</t>
  </si>
  <si>
    <t>File — QBR — AI Agent Program, Last Quarter, slide 3, citing Gartner, S&amp;P Global Market Intelligence and McKinsey</t>
  </si>
  <si>
    <t>Monitoring</t>
  </si>
  <si>
    <t>Fund against monthly KPI evidence rather than roadmap intent</t>
  </si>
  <si>
    <t>AS-01</t>
  </si>
  <si>
    <t>Assumption</t>
  </si>
  <si>
    <t>Corey Gray personally owns the ERP procurement actions</t>
  </si>
  <si>
    <t>The 4 Sep digest describes the procurement next steps as "system-generated workflow recommendations and not direct personal assignments" and asks you to verify whether they are yours or the broader team's.</t>
  </si>
  <si>
    <t>Email — Daily Task Digest, 4 Sep 2026, Potential Tasks Requiring Verification</t>
  </si>
  <si>
    <t>High if wrong</t>
  </si>
  <si>
    <t>To confirm</t>
  </si>
  <si>
    <t>Confirm ownership with the team lead before acting</t>
  </si>
  <si>
    <t>AS-02</t>
  </si>
  <si>
    <t>The named RACI roles will be filled by identifiable people</t>
  </si>
  <si>
    <t>The strategy plan "names roles rather than people, and no evidence in the environment ties a named individual to any of them". Every governance owner in this tracker is therefore a role, not a person.</t>
  </si>
  <si>
    <t>File — Compliance Readiness Brief, sections 2 and 5</t>
  </si>
  <si>
    <t>Publish named owners; an unassigned control is indistinguishable from an absent one</t>
  </si>
  <si>
    <t>AS-03</t>
  </si>
  <si>
    <t>The S2P agent's 80% adoption target still stands</t>
  </si>
  <si>
    <t>The target is carried from the draft AI/agentic integration roadmap. The QBR lists confirming it as one of three open decisions at quarter close.</t>
  </si>
  <si>
    <t>File — Draft roadmap for AI/agentic integration; QBR — AI Agent Program, Last Quarter, slide 5</t>
  </si>
  <si>
    <t>Confirm or re-set the target at the next programme review</t>
  </si>
  <si>
    <t>AS-04</t>
  </si>
  <si>
    <t>The user-generated content contest is still an active initiative</t>
  </si>
  <si>
    <t>Committed on 13 Jan 2026 and never closed. The 6 Sep digest asks you to "confirm if this initiative is still active".</t>
  </si>
  <si>
    <t>Corey Gray / Daichi Maruyama</t>
  </si>
  <si>
    <t>Teams — Marketing channel, 13 Jan 2026; Daily Task Digest, 6 Sep 2026</t>
  </si>
  <si>
    <t>Release it with a plan or formally close it</t>
  </si>
  <si>
    <t>A-22, A-25</t>
  </si>
  <si>
    <t>AS-05</t>
  </si>
  <si>
    <t>No meeting transcripts exist for the review period</t>
  </si>
  <si>
    <t>A transcript search across 1 Aug - 7 Sep 2026 returned none, and no calendar events fall in that window. The last recorded meetings are the Zava security training and Agent 365 walkthrough of 23-29 Apr 2026, none of which carry a transcript.</t>
  </si>
  <si>
    <t>Meeting transcript and calendar searches run 7 Sep 2026</t>
  </si>
  <si>
    <t>Confirmed by search</t>
  </si>
  <si>
    <t>Actions here are drawn from email, Teams and files only; re-run once transcription is enabled</t>
  </si>
  <si>
    <t>AS-06</t>
  </si>
  <si>
    <t>The Daily Task Digest is a reasonably complete view of open items</t>
  </si>
  <si>
    <t>The digest states its window is the last 30 days of Outlook plus Teams chats, group chats and channels. Anything older that was never restated may be absent from it.</t>
  </si>
  <si>
    <t>Email — Daily Task Digest, 4 and 6 Sep 2026 (method notes)</t>
  </si>
  <si>
    <t>Accepted</t>
  </si>
  <si>
    <t>Cross-checked here against Teams channels, chats and SharePoint back to January 2026</t>
  </si>
  <si>
    <t>AS-07</t>
  </si>
  <si>
    <t>Compliance calendars printed before July 2026 are unreliable</t>
  </si>
  <si>
    <t>The EU AI Act timeline "was materially amended in July 2026 when the Digital Omnibus became law". Public trackers still disagree on whether the omnibus passed, so the date basis is contested.</t>
  </si>
  <si>
    <t>File — Compliance Readiness Brief, section 3; web validation, 7 Sep 2026</t>
  </si>
  <si>
    <t>To monitor</t>
  </si>
  <si>
    <t>Re-validate the AI Act dates before committing to any remediation deadline</t>
  </si>
  <si>
    <t>I-01</t>
  </si>
  <si>
    <t>Issue</t>
  </si>
  <si>
    <t>The Azure OpenAI Assistants API migration deadline has passed</t>
  </si>
  <si>
    <t>Migration to the Microsoft Foundry Agent Service was required by 26 Aug 2026. Microsoft's own guidance confirms that after that date the Assistants API is no longer available for use.</t>
  </si>
  <si>
    <t>Email — Azure retirement notice, 18 Aug 2026; validated externally (ref S-12)</t>
  </si>
  <si>
    <t>Open — deadline passed</t>
  </si>
  <si>
    <t>Migrate any dependent workload immediately</t>
  </si>
  <si>
    <t>I-02</t>
  </si>
  <si>
    <t>The Atlassian customer-data change took effect without an assessment</t>
  </si>
  <si>
    <t>Atlassian's notice of 30 Jul 2026 confirmed that from 17 Aug 2026 it uses customer metadata and in-app data to improve its products. No assessment was recorded before the change took effect.</t>
  </si>
  <si>
    <t>File — Compliance Readiness Brief, sections 2 and 4; validated externally (ref S-13)</t>
  </si>
  <si>
    <t>Assess the change and record a disposition; confirm the opt-out position</t>
  </si>
  <si>
    <t>I-03</t>
  </si>
  <si>
    <t>The EU AI Act's 2 August 2026 date passed with the gaps still open</t>
  </si>
  <si>
    <t>The required posture shifts "from preparation to demonstrable conformity", yet no inventory, DPIA or completed framework mapping exists in the environment.</t>
  </si>
  <si>
    <t>File — Compliance Readiness Brief, sections 3 and 4; validated externally (ref S-11)</t>
  </si>
  <si>
    <t>Close the inventory, criteria and DPIA actions as the conformity evidence base</t>
  </si>
  <si>
    <t>A-06, A-11, A-12</t>
  </si>
  <si>
    <t>I-04</t>
  </si>
  <si>
    <t>The "Cowork Plan Approval" Power Automate flow is failing</t>
  </si>
  <si>
    <t>Failures were reported in the weekly Power Automate notification of 31 Aug 2026, and a separate alert records a flow being disabled on 26 Aug 2026.</t>
  </si>
  <si>
    <t>Email — Power Automate notifications, 26 and 31 Aug 2026</t>
  </si>
  <si>
    <t>Review the failed runs, diagnose the cause and re-enable</t>
  </si>
  <si>
    <t>I-05</t>
  </si>
  <si>
    <t>CloudFirst ERP fails mandatory real-time processing requirements</t>
  </si>
  <si>
    <t>The offer analysis records this as a critical finding and recommends disqualification, noting excessive reliance on future releases beyond the implementation window. The decision has not been formally confirmed.</t>
  </si>
  <si>
    <t>Confirm the disqualification in writing as part of the executive decision</t>
  </si>
  <si>
    <t>I-06</t>
  </si>
  <si>
    <t>Vendor pricing, SLA and compliance data could not be validated</t>
  </si>
  <si>
    <t>Only the Requirements sheets were populated in the retrieved proposals. Pricing, SLA and compliance sheets were not retrievable for any vendor, so budget compliance is unknown and operational risk unquantified.</t>
  </si>
  <si>
    <t>Issue the clarification questionnaires and re-run scoring on receipt</t>
  </si>
  <si>
    <t>I-07</t>
  </si>
  <si>
    <t>Reference frameworks are held but never completed</t>
  </si>
  <si>
    <t>The environment holds the NIST AI Risk Management Framework, its playbook, pillar templates and an operations questionnaire — but no filled-in instance of any of them, which is what converts a framework into audit evidence.</t>
  </si>
  <si>
    <t>File — Compliance Readiness Brief, section 2</t>
  </si>
  <si>
    <t>Complete one scored instance of each framework held</t>
  </si>
  <si>
    <t>D-01</t>
  </si>
  <si>
    <t>Dependency</t>
  </si>
  <si>
    <t>EU AI Act — Annex III high-risk and Article 50 transparency obligations</t>
  </si>
  <si>
    <t>External regulatory date. Validated: providers and deployers of certain AI systems must comply with the Article 50 transparency obligations from 2 August 2026, alongside the Annex III high-risk obligations covering risk management, data governance and technical documentation.</t>
  </si>
  <si>
    <t>External — European Union</t>
  </si>
  <si>
    <t>Web validation, 7 Sep 2026 (refs S-11a to S-11c); Compliance Readiness Brief, section 3</t>
  </si>
  <si>
    <t>Date confirmed — passed</t>
  </si>
  <si>
    <t>Treat as the conformity baseline for A-06, A-11 and A-12</t>
  </si>
  <si>
    <t>D-02</t>
  </si>
  <si>
    <t>Azure OpenAI Assistants API retirement</t>
  </si>
  <si>
    <t>External vendor date. Validated: Microsoft confirms existing applications relying on the Assistants API must be migrated before 26 August 2026, after which the API is no longer available; the Foundry Agent Service and the OpenAI Responses API are the supported replacements.</t>
  </si>
  <si>
    <t>External — Microsoft</t>
  </si>
  <si>
    <t>Web validation, 7 Sep 2026 (ref S-12); Azure retirement notice, 18 Aug 2026</t>
  </si>
  <si>
    <t>Any workload still on the Assistants API is already unsupported</t>
  </si>
  <si>
    <t>D-03</t>
  </si>
  <si>
    <t>Atlassian use of customer data for AI capabilities</t>
  </si>
  <si>
    <t>External vendor date. Validated: Atlassian's trust documentation states it is changing how it uses customer data on 17 August 2026 and will begin using customer metadata and in-app data to improve its apps and experiences from that date.</t>
  </si>
  <si>
    <t>External — Atlassian</t>
  </si>
  <si>
    <t>Web validation, 7 Sep 2026 (refs S-13a, S-13b); Atlassian notice, 30 Jul 2026</t>
  </si>
  <si>
    <t>Assess the processing change and confirm the tenant opt-out position</t>
  </si>
  <si>
    <t>D-04</t>
  </si>
  <si>
    <t>Microsoft Agent 365 general availability</t>
  </si>
  <si>
    <t>External vendor date. Validated: Microsoft announced Agent 365 would be generally available on 1 May 2026, priced at 15 US dollars per user per month. The QBR cites this as the reason an M365-first platform lane is the default.</t>
  </si>
  <si>
    <t>Web validation, 7 Sep 2026 (ref S-14); QBR — AI Agent Program, Last Quarter, slide 3</t>
  </si>
  <si>
    <t>Date confirmed — generally available</t>
  </si>
  <si>
    <t>Informs the platform decision; no action outstanding</t>
  </si>
  <si>
    <t>D-05</t>
  </si>
  <si>
    <t>All AI control testing depends on ZAG-5</t>
  </si>
  <si>
    <t>Compliance criteria for agent behaviour is "the dependency for testing every other AI control". The inventory, DPIA and DLP verification actions cannot be evidenced until it is published.</t>
  </si>
  <si>
    <t>File — Compliance Readiness Brief, section 5 (P1 rationale)</t>
  </si>
  <si>
    <t>Blocking</t>
  </si>
  <si>
    <t>Prioritise ZAG-5 ahead of the other governance actions</t>
  </si>
  <si>
    <t>D-06</t>
  </si>
  <si>
    <t>Every remediation action depends on named RACI owners</t>
  </si>
  <si>
    <t>"Every action below is blocked on it; auditors ask for named accountability first." The brief makes naming owners the first action precisely because an unassigned control is indistinguishable from an absent one.</t>
  </si>
  <si>
    <t>File — Compliance Readiness Brief, section 5 (P1)</t>
  </si>
  <si>
    <t>Complete the naming exercise before scheduling the rest</t>
  </si>
  <si>
    <t>D-07</t>
  </si>
  <si>
    <t>ERP contract negotiation depends on the executive budget decision</t>
  </si>
  <si>
    <t>Contract negotiation was to commence in Week 2 subject to approving ERPMax as preferred vendor, authorising a negotiation strategy and confirming the CloudFirst disqualification. None of those approvals is recorded.</t>
  </si>
  <si>
    <t>Executive Sponsor and Finance Director</t>
  </si>
  <si>
    <t>Blocked</t>
  </si>
  <si>
    <t>Secure the four listed approvals, then start negotiation</t>
  </si>
  <si>
    <t>A-19, A-20</t>
  </si>
  <si>
    <t>D-08</t>
  </si>
  <si>
    <t>This tracker's completeness depends on the Copilot connectors</t>
  </si>
  <si>
    <t>The ServiceNow and Jira connectors feed the Daily Task Digest that is a primary source here. While both are degraded, digest coverage of ticket-based actions may be incomplete.</t>
  </si>
  <si>
    <t>Platform Admin</t>
  </si>
  <si>
    <t>Email — connector alerts, 12 and 21 Aug 2026</t>
  </si>
  <si>
    <t>Restore both connectors, then re-run the sweep to catch missed items</t>
  </si>
  <si>
    <t>A-04, A-05</t>
  </si>
  <si>
    <t>Sources — every citation used in this tracker</t>
  </si>
  <si>
    <t>Ref</t>
  </si>
  <si>
    <t>Date</t>
  </si>
  <si>
    <t>Where to find it</t>
  </si>
  <si>
    <t>S-01</t>
  </si>
  <si>
    <t>Internal — Email</t>
  </si>
  <si>
    <t>Daily Task Digest, Sunday 6 September 2026 (11 open tasks, 5 high priority)</t>
  </si>
  <si>
    <t>Outlook mailbox, Corey Gray</t>
  </si>
  <si>
    <t>S-02</t>
  </si>
  <si>
    <t>Daily Task Digest, Friday 4 September 2026 (9 open tasks, 4 high priority)</t>
  </si>
  <si>
    <t>S-03</t>
  </si>
  <si>
    <t>Copilot connector alert: ServiceNowTickets2607141032 needs immediate attention</t>
  </si>
  <si>
    <t>Outlook mailbox, Microsoft 365 system notification</t>
  </si>
  <si>
    <t>S-04</t>
  </si>
  <si>
    <t>Copilot connector alert: Jira2606051042 needs immediate attention</t>
  </si>
  <si>
    <t>S-05</t>
  </si>
  <si>
    <t>Retirement notice: Transition Azure OpenAI Assistants APIs to Microsoft Foundry Agent Service by 26 August 2026</t>
  </si>
  <si>
    <t>Outlook mailbox, Microsoft Azure</t>
  </si>
  <si>
    <t>S-06</t>
  </si>
  <si>
    <t>Power Automate: flow failure notifications, including the Cowork Plan Approval flow</t>
  </si>
  <si>
    <t>Outlook mailbox, Microsoft Power Automate</t>
  </si>
  <si>
    <t>S-07</t>
  </si>
  <si>
    <t>Jira weekly update for 2 Sept: ZAG-6 Set Up Agent Registration &amp; Verification (unassigned)</t>
  </si>
  <si>
    <t>Outlook mailbox, Jira / ZAVA AI Governance</t>
  </si>
  <si>
    <t>S-08</t>
  </si>
  <si>
    <t>Internal — Teams</t>
  </si>
  <si>
    <t>1:1 chat with Adil Eli: file request (19 Jun 2026) and S2P agent status question (22 Apr 2026)</t>
  </si>
  <si>
    <t>Microsoft Teams, direct chat</t>
  </si>
  <si>
    <t>S-09</t>
  </si>
  <si>
    <t>Contoso S2P procurement chat: Cloud ERP vendor offer analysis, RFP-2026-001</t>
  </si>
  <si>
    <t>Microsoft Teams, Contoso S2P agent chat</t>
  </si>
  <si>
    <t>S-10</t>
  </si>
  <si>
    <t>Sales and Marketing team: Market Research and Marketing channels (competitor research and content contest commitments)</t>
  </si>
  <si>
    <t>Microsoft Teams, Sales and Marketing</t>
  </si>
  <si>
    <t>S-11</t>
  </si>
  <si>
    <t>Internal — File</t>
  </si>
  <si>
    <t>Compliance Readiness Brief - September 2026 (gap analysis and prioritised remediation actions)</t>
  </si>
  <si>
    <t>OneDrive, Documents/Cowork/Tasks</t>
  </si>
  <si>
    <t>S-12</t>
  </si>
  <si>
    <t>QBR — AI Agent Program, Last Quarter (open items, live risks, decisions needed)</t>
  </si>
  <si>
    <t>S-13</t>
  </si>
  <si>
    <t>AI Governance Policy Book and AI Governance Quick-Start Checklist</t>
  </si>
  <si>
    <t>OneDrive, Documents</t>
  </si>
  <si>
    <t>S-14</t>
  </si>
  <si>
    <t>AI_Governance_Strategy_RACI (roles, accountabilities and three-phase timeline)</t>
  </si>
  <si>
    <t>S-15</t>
  </si>
  <si>
    <t>Draft roadmap for AI/agentic integration: Zava S2P Agent (80% adoption target)</t>
  </si>
  <si>
    <t>SharePoint, Sales and Marketing / Microsoft Planner</t>
  </si>
  <si>
    <t>S-16</t>
  </si>
  <si>
    <t>ERP Cloud Implementation — Statement of Work, Main RFP and Q&amp;A; vendor responses RFP-2026-001</t>
  </si>
  <si>
    <t>OneDrive Documents/ERP Procurements; SharePoint Sales and Marketing/Offers</t>
  </si>
  <si>
    <t>S-11a</t>
  </si>
  <si>
    <t>External — Web</t>
  </si>
  <si>
    <t>Cooley: EU AI Act — Transparency Obligations Take Effect 2 August 2026</t>
  </si>
  <si>
    <t>https://www.cooley.com/news/insight/2026/2026-08-03-eu-ai-act-transparency-obligations-take-effect-2-august-2026</t>
  </si>
  <si>
    <t>S-11b</t>
  </si>
  <si>
    <t>WCR Legal: EU AI Act August 2026 — what high-risk AI providers and deployers must have in place</t>
  </si>
  <si>
    <t>https://wcr.legal/eu-ai-act-august-2026-high-risk-deadline/</t>
  </si>
  <si>
    <t>S-11c</t>
  </si>
  <si>
    <t>Informed Clearly: EU AI Act enforcement — Annex III high-risk compliance deadline of 2 August 2026</t>
  </si>
  <si>
    <t>https://informedclearly.com/en/ai/51575/eu-ai-act-enforcement-high-risk-compliance-2026</t>
  </si>
  <si>
    <t>S-12a</t>
  </si>
  <si>
    <t>Microsoft Learn Q&amp;A: Azure OpenAI Assistants API — applications must be migrated before 26 August 2026</t>
  </si>
  <si>
    <t>https://learn.microsoft.com/en-us/answers/questions/5790094/will-azure-openai-assistants-api-specifically-be-d</t>
  </si>
  <si>
    <t>S-12b</t>
  </si>
  <si>
    <t>Microsoft Learn Q&amp;A: Assistants deprecated and retired 26 August 2026; replacement is the Foundry Agents service</t>
  </si>
  <si>
    <t>https://learn.microsoft.com/en-gb/answers/questions/5873362/azure-open-ai-assistants-apis-deprecated-transitio</t>
  </si>
  <si>
    <t>S-13a</t>
  </si>
  <si>
    <t>Atlassian Trust Center: "Atlassian is changing how we use customer data on August 17, 2026"</t>
  </si>
  <si>
    <t>https://www.atlassian.com/trust/ai/data-contribution</t>
  </si>
  <si>
    <t>S-13b</t>
  </si>
  <si>
    <t>Atlassian Data Contributions FAQ: from 17 August 2026 customer metadata and in-app data are used to improve products</t>
  </si>
  <si>
    <t>https://www.atlassian.com/trust/ai/data-contribution/faqs</t>
  </si>
  <si>
    <t>S-14a</t>
  </si>
  <si>
    <t>Microsoft Tech Community: Agent 365 generally available on 1 May 2026 at 15 US dollars per user per month</t>
  </si>
  <si>
    <t>https://techcommunity.microsoft.com/discussions/agent-365-discussions/agent-365-will-be-generally-available-on-may-1-2026/4500380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</si>
</sst>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 d\,\ yyyy"/>
    <numFmt numFmtId="166" formatCode="#,##0;;&quot;—&quot;"/>
  </numFmts>
  <fonts count="18">
    <font>
      <sz val="11"/>
      <color theme="1"/>
      <name val="Calibri"/>
      <family val="2"/>
      <scheme val="minor"/>
    </font>
    <font>
      <sz val="11"/>
      <color theme="1"/>
      <name val="Calibri"/>
    </font>
    <font>
      <b/>
      <sz val="11"/>
      <color theme="1"/>
      <name val="Calibri"/>
    </font>
    <font>
      <b/>
      <sz val="11"/>
      <color rgb="FF1F2A44"/>
      <name val="Calibri"/>
    </font>
    <font>
      <b/>
      <sz val="18"/>
      <color rgb="FF1F2A44"/>
      <name val="Calibri"/>
    </font>
    <font>
      <i/>
      <sz val="11"/>
      <color rgb="FF475569"/>
      <name val="Calibri"/>
    </font>
    <font>
      <b/>
      <sz val="11"/>
      <color rgb="FFFFFFFF"/>
      <name val="Calibri"/>
    </font>
    <font>
      <b/>
      <sz val="11"/>
      <color rgb="FF0000FF"/>
      <name val="Calibri"/>
    </font>
    <font>
      <b/>
      <sz val="11"/>
      <color rgb="FFB45309"/>
      <name val="Calibri"/>
    </font>
    <font>
      <sz val="10"/>
      <color theme="1"/>
      <name val="Calibri"/>
    </font>
    <font>
      <b/>
      <sz val="10"/>
      <color theme="1"/>
      <name val="Calibri"/>
    </font>
    <font>
      <b/>
      <sz val="10"/>
      <color rgb="FF1F2A44"/>
      <name val="Calibri"/>
    </font>
    <font>
      <b/>
      <sz val="15"/>
      <color rgb="FF1F2A44"/>
      <name val="Calibri"/>
    </font>
    <font>
      <b/>
      <sz val="10"/>
      <color rgb="FFFFFFFF"/>
      <name val="Calibri"/>
    </font>
    <font>
      <i/>
      <sz val="10"/>
      <color rgb="FF475569"/>
      <name val="Calibri"/>
    </font>
    <font>
      <sz val="10"/>
      <color rgb="FF475569"/>
      <name val="Calibri"/>
    </font>
    <font>
      <sz val="10"/>
      <color rgb="FF1F3A6E"/>
      <name val="Calibri"/>
    </font>
    <font>
      <sz val="9"/>
      <color rgb="FF1F3A6E"/>
      <name val="Calibri"/>
    </font>
  </fonts>
  <fills count="5">
    <fill>
      <patternFill patternType="none"/>
    </fill>
    <fill>
      <patternFill patternType="gray125"/>
    </fill>
    <fill>
      <patternFill patternType="solid">
        <fgColor rgb="FF1F2A44"/>
        <bgColor indexed="64"/>
      </patternFill>
    </fill>
    <fill>
      <patternFill patternType="solid">
        <fgColor rgb="FFF5E8D8"/>
        <bgColor indexed="64"/>
      </patternFill>
    </fill>
    <fill>
      <patternFill patternType="solid">
        <fgColor rgb="FFEEF1F7"/>
        <bgColor indexed="64"/>
      </patternFill>
    </fill>
  </fills>
  <borders count="1">
    <border>
      <left/>
      <right/>
      <top/>
      <bottom/>
      <diagonal/>
    </border>
  </borders>
  <cellStyleXfs count="1">
    <xf numFmtId="0" fontId="0" fillId="0" borderId="0"/>
  </cellStyleXfs>
  <cellXfs count="39">
    <xf numFmtId="0" fontId="0" fillId="0" borderId="0" xfId="0"/>
    <xf numFmtId="0" fontId="1" fillId="0" borderId="0" xfId="0" applyFont="1"/>
    <xf numFmtId="0" fontId="4" fillId="0" borderId="0" xfId="0" applyFont="1" applyAlignment="1">
      <alignment vertical="center"/>
    </xf>
    <xf numFmtId="0" fontId="5" fillId="0" borderId="0" xfId="0" applyFont="1" applyAlignment="1">
      <alignment vertical="center" wrapText="1"/>
    </xf>
    <xf numFmtId="0" fontId="6" fillId="2" borderId="0" xfId="0" applyFont="1" applyFill="1"/>
    <xf numFmtId="0" fontId="3" fillId="0" borderId="0" xfId="0" applyFont="1"/>
    <xf numFmtId="0" fontId="3" fillId="0" borderId="0" xfId="0" applyFont="1" applyAlignment="1">
      <alignment vertical="top"/>
    </xf>
    <xf numFmtId="0" fontId="1" fillId="0" borderId="0" xfId="0" applyFont="1" applyAlignment="1">
      <alignment vertical="top" wrapText="1"/>
    </xf>
    <xf numFmtId="0" fontId="6" fillId="2" borderId="0" xfId="0" applyFont="1" applyFill="1" applyAlignment="1">
      <alignment vertical="top" wrapText="1"/>
    </xf>
    <xf numFmtId="164" fontId="7" fillId="0" borderId="0" xfId="0" applyNumberFormat="1" applyFont="1" applyAlignment="1">
      <alignment horizontal="left" vertical="top" wrapText="1"/>
    </xf>
    <xf numFmtId="3" fontId="2" fillId="0" borderId="0" xfId="0" applyNumberFormat="1" applyFont="1" applyAlignment="1">
      <alignment horizontal="left"/>
    </xf>
    <xf numFmtId="0" fontId="8" fillId="3" borderId="0" xfId="0" applyFont="1" applyFill="1"/>
    <xf numFmtId="3" fontId="8" fillId="3" borderId="0" xfId="0" applyNumberFormat="1" applyFont="1" applyFill="1" applyAlignment="1">
      <alignment horizontal="left"/>
    </xf>
    <xf numFmtId="0" fontId="5" fillId="0" borderId="0" xfId="0" applyFont="1"/>
    <xf numFmtId="3" fontId="5" fillId="0" borderId="0" xfId="0" applyNumberFormat="1" applyFont="1" applyAlignment="1">
      <alignment horizontal="left"/>
    </xf>
    <xf numFmtId="0" fontId="12" fillId="4" borderId="0" xfId="0" applyFont="1" applyFill="1" applyAlignment="1">
      <alignment horizontal="left" vertical="center"/>
    </xf>
    <xf numFmtId="0" fontId="13" fillId="2" borderId="0" xfId="0" applyFont="1" applyFill="1" applyAlignment="1">
      <alignment horizontal="center" vertical="center" wrapText="1"/>
    </xf>
    <xf numFmtId="0" fontId="9" fillId="0" borderId="0" xfId="0" applyFont="1" applyAlignment="1">
      <alignment vertical="top" wrapText="1"/>
    </xf>
    <xf numFmtId="0" fontId="10" fillId="0" borderId="0" xfId="0" applyFont="1" applyAlignment="1">
      <alignment vertical="top" wrapText="1"/>
    </xf>
    <xf numFmtId="0" fontId="11" fillId="0" borderId="0" xfId="0" applyFont="1" applyAlignment="1">
      <alignment vertical="top" wrapText="1"/>
    </xf>
    <xf numFmtId="0" fontId="11" fillId="0" borderId="0" xfId="0" applyFont="1" applyAlignment="1">
      <alignment horizontal="center" vertical="top" wrapText="1"/>
    </xf>
    <xf numFmtId="164" fontId="9" fillId="0" borderId="0" xfId="0" applyNumberFormat="1" applyFont="1" applyAlignment="1">
      <alignment horizontal="center" vertical="top" wrapText="1"/>
    </xf>
    <xf numFmtId="0" fontId="10" fillId="0" borderId="0" xfId="0" applyFont="1" applyAlignment="1">
      <alignment horizontal="center" vertical="top" wrapText="1"/>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horizontal="center" vertical="top" wrapText="1"/>
    </xf>
    <xf numFmtId="0" fontId="17" fillId="0" borderId="0" xfId="0" applyFont="1" applyAlignment="1">
      <alignment vertical="top" wrapText="1"/>
    </xf>
    <xf numFmtId="0" fontId="11" fillId="4" borderId="0" xfId="0" applyFont="1" applyFill="1" applyAlignment="1">
      <alignment horizontal="center" vertical="top" wrapText="1"/>
    </xf>
    <xf numFmtId="0" fontId="9" fillId="4" borderId="0" xfId="0" applyFont="1" applyFill="1" applyAlignment="1">
      <alignment vertical="top" wrapText="1"/>
    </xf>
    <xf numFmtId="164" fontId="9" fillId="4" borderId="0" xfId="0" applyNumberFormat="1" applyFont="1" applyFill="1" applyAlignment="1">
      <alignment horizontal="center" vertical="top" wrapText="1"/>
    </xf>
    <xf numFmtId="0" fontId="10" fillId="4" borderId="0" xfId="0" applyFont="1" applyFill="1" applyAlignment="1">
      <alignment horizontal="center" vertical="top" wrapText="1"/>
    </xf>
    <xf numFmtId="0" fontId="14" fillId="4" borderId="0" xfId="0" applyFont="1" applyFill="1" applyAlignment="1">
      <alignment vertical="top" wrapText="1"/>
    </xf>
    <xf numFmtId="0" fontId="11" fillId="4" borderId="0" xfId="0" applyFont="1" applyFill="1" applyAlignment="1">
      <alignment vertical="top" wrapText="1"/>
    </xf>
    <xf numFmtId="0" fontId="15" fillId="4" borderId="0" xfId="0" applyFont="1" applyFill="1" applyAlignment="1">
      <alignment vertical="top" wrapText="1"/>
    </xf>
    <xf numFmtId="0" fontId="16" fillId="4" borderId="0" xfId="0" applyFont="1" applyFill="1" applyAlignment="1">
      <alignment horizontal="center" vertical="top" wrapText="1"/>
    </xf>
    <xf numFmtId="0" fontId="10" fillId="4" borderId="0" xfId="0" applyFont="1" applyFill="1" applyAlignment="1">
      <alignment vertical="top" wrapText="1"/>
    </xf>
    <xf numFmtId="0" fontId="17" fillId="4" borderId="0" xfId="0" applyFont="1" applyFill="1" applyAlignment="1">
      <alignment vertical="top" wrapText="1"/>
    </xf>
    <xf numFmtId="166" fontId="9" fillId="0" borderId="0" xfId="0" applyNumberFormat="1" applyFont="1" applyAlignment="1">
      <alignment horizontal="center" vertical="top" wrapText="1"/>
    </xf>
    <xf numFmtId="166" fontId="9" fillId="4" borderId="0" xfId="0" applyNumberFormat="1" applyFont="1" applyFill="1" applyAlignment="1">
      <alignment horizontal="center" vertical="top" wrapText="1"/>
    </xf>
  </cellXfs>
  <cellStyles count="1">
    <cellStyle name="Normal" xfId="0" builtinId="0"/>
  </cellStyles>
  <dxfs count="7">
    <dxf>
      <font>
        <b/>
        <i val="0"/>
        <color rgb="FF0F766E"/>
      </font>
      <fill>
        <patternFill patternType="solid">
          <fgColor indexed="64"/>
          <bgColor rgb="FFE3F2EF"/>
        </patternFill>
      </fill>
    </dxf>
    <dxf>
      <font>
        <b/>
        <i val="0"/>
        <color rgb="FFB45309"/>
      </font>
      <fill>
        <patternFill patternType="solid">
          <fgColor indexed="64"/>
          <bgColor rgb="FFFBF0DE"/>
        </patternFill>
      </fill>
    </dxf>
    <dxf>
      <font>
        <b/>
        <i val="0"/>
        <color rgb="FF1F3A6E"/>
      </font>
      <fill>
        <patternFill patternType="solid">
          <fgColor indexed="64"/>
          <bgColor rgb="FFE8EEF9"/>
        </patternFill>
      </fill>
    </dxf>
    <dxf>
      <font>
        <b/>
        <i val="0"/>
        <color rgb="FFB02A2A"/>
      </font>
      <fill>
        <patternFill patternType="solid">
          <fgColor indexed="64"/>
          <bgColor rgb="FFFCE4E4"/>
        </patternFill>
      </fill>
    </dxf>
    <dxf>
      <font>
        <b/>
        <i val="0"/>
        <color rgb="FFB02A2A"/>
      </font>
    </dxf>
    <dxf>
      <font>
        <b/>
        <i val="0"/>
        <color rgb="FFB45309"/>
      </font>
      <fill>
        <patternFill patternType="solid">
          <fgColor indexed="64"/>
          <bgColor rgb="FFFBF0DE"/>
        </patternFill>
      </fill>
    </dxf>
    <dxf>
      <font>
        <b/>
        <i val="0"/>
        <color rgb="FFB02A2A"/>
      </font>
      <fill>
        <patternFill patternType="solid">
          <fgColor indexed="64"/>
          <bgColor rgb="FFFCE4E4"/>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0"/>
  <sheetViews>
    <sheetView workbookViewId="0">
      <pane ySplit="3" topLeftCell="A4" activePane="bottomLeft" state="frozen"/>
      <selection pane="bottomLeft"/>
    </sheetView>
  </sheetViews>
  <sheetFormatPr defaultRowHeight="15"/>
  <cols>
    <col min="1" max="1" width="34.7109375" customWidth="1"/>
    <col min="2" max="2" width="108.7109375" customWidth="1"/>
  </cols>
  <sheetData>
    <row r="1" spans="1:2" ht="30" customHeight="1">
      <c r="A1" s="2" t="s">
        <v>0</v>
      </c>
      <c r="B1" s="2"/>
    </row>
    <row r="2" spans="1:2" ht="32.25" customHeight="1">
      <c r="A2" s="3" t="s">
        <v>1</v>
      </c>
      <c r="B2" s="3"/>
    </row>
    <row r="3" spans="1:2">
      <c r="A3" s="1"/>
      <c r="B3" s="1"/>
    </row>
    <row r="4" spans="1:2">
      <c r="A4" s="6" t="s">
        <v>2</v>
      </c>
      <c r="B4" s="9">
        <v>46272</v>
      </c>
    </row>
    <row r="5" spans="1:2">
      <c r="A5" s="6" t="s">
        <v>3</v>
      </c>
      <c r="B5" s="7" t="s">
        <v>4</v>
      </c>
    </row>
    <row r="6" spans="1:2">
      <c r="A6" s="6" t="s">
        <v>5</v>
      </c>
      <c r="B6" s="7" t="s">
        <v>6</v>
      </c>
    </row>
    <row r="7" spans="1:2" ht="44.25" customHeight="1">
      <c r="A7" s="6" t="s">
        <v>7</v>
      </c>
      <c r="B7" s="7" t="s">
        <v>8</v>
      </c>
    </row>
    <row r="8" spans="1:2">
      <c r="A8" s="1"/>
      <c r="B8" s="1"/>
    </row>
    <row r="9" spans="1:2">
      <c r="A9" s="4" t="s">
        <v>9</v>
      </c>
      <c r="B9" s="4"/>
    </row>
    <row r="10" spans="1:2">
      <c r="A10" s="5" t="s">
        <v>10</v>
      </c>
      <c r="B10" s="10">
        <f>COUNTA(Actions!A3:A29)</f>
        <v>27</v>
      </c>
    </row>
    <row r="11" spans="1:2">
      <c r="A11" s="5" t="s">
        <v>11</v>
      </c>
      <c r="B11" s="10">
        <f>COUNTIF(Actions!H3:H29,"Overdue*")</f>
        <v>5</v>
      </c>
    </row>
    <row r="12" spans="1:2">
      <c r="A12" s="5" t="s">
        <v>12</v>
      </c>
      <c r="B12" s="10">
        <f>COUNTIF(Actions!I3:I29,"High")</f>
        <v>13</v>
      </c>
    </row>
    <row r="13" spans="1:2">
      <c r="A13" s="5" t="s">
        <v>13</v>
      </c>
      <c r="B13" s="10">
        <f>COUNTIF(Actions!H3:H29,"Decision pending")</f>
        <v>4</v>
      </c>
    </row>
    <row r="14" spans="1:2">
      <c r="A14" s="5" t="s">
        <v>14</v>
      </c>
      <c r="B14" s="10">
        <f>COUNTIF(RAID!B3:B35,"Risk")</f>
        <v>11</v>
      </c>
    </row>
    <row r="15" spans="1:2">
      <c r="A15" s="5" t="s">
        <v>15</v>
      </c>
      <c r="B15" s="10">
        <f>COUNTIF(RAID!B3:B35,"Assumption")</f>
        <v>7</v>
      </c>
    </row>
    <row r="16" spans="1:2">
      <c r="A16" s="5" t="s">
        <v>16</v>
      </c>
      <c r="B16" s="10">
        <f>COUNTIF(RAID!B3:B35,"Issue")</f>
        <v>7</v>
      </c>
    </row>
    <row r="17" spans="1:2">
      <c r="A17" s="5" t="s">
        <v>17</v>
      </c>
      <c r="B17" s="10">
        <f>COUNTIF(RAID!B3:B35,"Dependency")</f>
        <v>8</v>
      </c>
    </row>
    <row r="18" spans="1:2">
      <c r="A18" s="11" t="s">
        <v>18</v>
      </c>
      <c r="B18" s="12">
        <f>SUM(B14:B17)</f>
        <v>33</v>
      </c>
    </row>
    <row r="19" spans="1:2">
      <c r="A19" s="13" t="s">
        <v>19</v>
      </c>
      <c r="B19" s="14">
        <f>B18-COUNTA(RAID!A3:A35)</f>
        <v>0</v>
      </c>
    </row>
    <row r="20" spans="1:2">
      <c r="A20" s="1"/>
      <c r="B20" s="1"/>
    </row>
    <row r="21" spans="1:2">
      <c r="A21" s="4" t="s">
        <v>20</v>
      </c>
      <c r="B21" s="4"/>
    </row>
    <row r="22" spans="1:2" ht="44.25" customHeight="1">
      <c r="A22" s="6" t="s">
        <v>21</v>
      </c>
      <c r="B22" s="7" t="s">
        <v>22</v>
      </c>
    </row>
    <row r="23" spans="1:2" ht="32.25" customHeight="1">
      <c r="A23" s="6" t="s">
        <v>23</v>
      </c>
      <c r="B23" s="7" t="s">
        <v>24</v>
      </c>
    </row>
    <row r="24" spans="1:2" ht="32.25" customHeight="1">
      <c r="A24" s="6" t="s">
        <v>25</v>
      </c>
      <c r="B24" s="7" t="s">
        <v>26</v>
      </c>
    </row>
    <row r="25" spans="1:2">
      <c r="A25" s="1"/>
      <c r="B25" s="7"/>
    </row>
    <row r="26" spans="1:2">
      <c r="A26" s="4" t="s">
        <v>27</v>
      </c>
      <c r="B26" s="8"/>
    </row>
    <row r="27" spans="1:2" ht="60" customHeight="1">
      <c r="A27" s="6" t="s">
        <v>28</v>
      </c>
      <c r="B27" s="7" t="s">
        <v>29</v>
      </c>
    </row>
    <row r="28" spans="1:2" ht="60" customHeight="1">
      <c r="A28" s="6" t="s">
        <v>30</v>
      </c>
      <c r="B28" s="7" t="s">
        <v>31</v>
      </c>
    </row>
    <row r="29" spans="1:2" ht="60" customHeight="1">
      <c r="A29" s="6" t="s">
        <v>32</v>
      </c>
      <c r="B29" s="7" t="s">
        <v>33</v>
      </c>
    </row>
    <row r="30" spans="1:2" ht="32.25" customHeight="1">
      <c r="A30" s="6" t="s">
        <v>34</v>
      </c>
      <c r="B30" s="7" t="s">
        <v>35</v>
      </c>
    </row>
    <row r="31" spans="1:2">
      <c r="A31" s="1"/>
      <c r="B31" s="7"/>
    </row>
    <row r="32" spans="1:2">
      <c r="A32" s="4" t="s">
        <v>36</v>
      </c>
      <c r="B32" s="8"/>
    </row>
    <row r="33" spans="1:2" ht="30" customHeight="1">
      <c r="A33" s="6" t="s">
        <v>37</v>
      </c>
      <c r="B33" s="7" t="s">
        <v>38</v>
      </c>
    </row>
    <row r="34" spans="1:2" ht="30" customHeight="1">
      <c r="A34" s="6" t="s">
        <v>39</v>
      </c>
      <c r="B34" s="7" t="s">
        <v>40</v>
      </c>
    </row>
    <row r="35" spans="1:2" ht="30" customHeight="1">
      <c r="A35" s="6" t="s">
        <v>41</v>
      </c>
      <c r="B35" s="7" t="s">
        <v>42</v>
      </c>
    </row>
    <row r="36" spans="1:2" ht="60" customHeight="1">
      <c r="A36" s="6" t="s">
        <v>43</v>
      </c>
      <c r="B36" s="7" t="s">
        <v>44</v>
      </c>
    </row>
    <row r="37" spans="1:2">
      <c r="A37" s="1"/>
      <c r="B37" s="1"/>
    </row>
    <row r="38" spans="1:2">
      <c r="A38" s="1"/>
      <c r="B38" s="1"/>
    </row>
    <row r="39" spans="1:2">
      <c r="A39" s="1"/>
      <c r="B39" s="1"/>
    </row>
    <row r="40" spans="1:2">
      <c r="A40" s="1"/>
      <c r="B40" s="1"/>
    </row>
  </sheetData>
  <mergeCells count="2">
    <mergeCell ref="A1:B1"/>
    <mergeCell ref="A2:B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D50AB-C503-4E7A-8B85-B3D80910D23E}">
  <dimension ref="A1:J29"/>
  <sheetViews>
    <sheetView workbookViewId="0">
      <pane xSplit="2" ySplit="2" topLeftCell="C3" activePane="bottomRight" state="frozen"/>
      <selection pane="bottomRight"/>
      <selection pane="bottomLeft"/>
      <selection pane="topRight"/>
    </sheetView>
  </sheetViews>
  <sheetFormatPr defaultRowHeight="15"/>
  <cols>
    <col min="1" max="1" width="7.7109375" customWidth="1"/>
    <col min="2" max="2" width="58.7109375" customWidth="1"/>
    <col min="3" max="3" width="32.7109375" customWidth="1"/>
    <col min="4" max="4" width="52.7109375" customWidth="1"/>
    <col min="5" max="6" width="13.7109375" customWidth="1"/>
    <col min="7" max="7" width="11.7109375" customWidth="1"/>
    <col min="8" max="8" width="20.7109375" customWidth="1"/>
    <col min="9" max="9" width="9.7109375" customWidth="1"/>
    <col min="10" max="10" width="68.7109375" customWidth="1"/>
  </cols>
  <sheetData>
    <row r="1" spans="1:10" ht="27.75" customHeight="1">
      <c r="A1" s="15" t="s">
        <v>45</v>
      </c>
      <c r="B1" s="15"/>
      <c r="C1" s="15"/>
      <c r="D1" s="15"/>
      <c r="E1" s="15"/>
      <c r="F1" s="15"/>
      <c r="G1" s="15"/>
      <c r="H1" s="15"/>
      <c r="I1" s="15"/>
      <c r="J1" s="15"/>
    </row>
    <row r="2" spans="1:10" ht="32.25" customHeight="1">
      <c r="A2" s="16" t="s">
        <v>46</v>
      </c>
      <c r="B2" s="16" t="s">
        <v>47</v>
      </c>
      <c r="C2" s="16" t="s">
        <v>48</v>
      </c>
      <c r="D2" s="16" t="s">
        <v>49</v>
      </c>
      <c r="E2" s="16" t="s">
        <v>50</v>
      </c>
      <c r="F2" s="16" t="s">
        <v>51</v>
      </c>
      <c r="G2" s="16" t="s">
        <v>52</v>
      </c>
      <c r="H2" s="16" t="s">
        <v>53</v>
      </c>
      <c r="I2" s="16" t="s">
        <v>54</v>
      </c>
      <c r="J2" s="16" t="s">
        <v>55</v>
      </c>
    </row>
    <row r="3" spans="1:10">
      <c r="A3" s="20" t="s">
        <v>56</v>
      </c>
      <c r="B3" s="17" t="s">
        <v>57</v>
      </c>
      <c r="C3" s="17" t="s">
        <v>58</v>
      </c>
      <c r="D3" s="17" t="s">
        <v>59</v>
      </c>
      <c r="E3" s="21">
        <v>46271</v>
      </c>
      <c r="F3" s="21">
        <v>46198</v>
      </c>
      <c r="G3" s="37">
        <f>IF(F3="","",MAX(0,ReportDate-F3))</f>
        <v>74</v>
      </c>
      <c r="H3" s="22" t="s">
        <v>60</v>
      </c>
      <c r="I3" s="22" t="s">
        <v>61</v>
      </c>
      <c r="J3" s="23" t="s">
        <v>62</v>
      </c>
    </row>
    <row r="4" spans="1:10">
      <c r="A4" s="27" t="s">
        <v>63</v>
      </c>
      <c r="B4" s="28" t="s">
        <v>64</v>
      </c>
      <c r="C4" s="28" t="s">
        <v>58</v>
      </c>
      <c r="D4" s="28" t="s">
        <v>65</v>
      </c>
      <c r="E4" s="29">
        <v>46192</v>
      </c>
      <c r="F4" s="29">
        <v>46192</v>
      </c>
      <c r="G4" s="38">
        <f>IF(F4="","",MAX(0,ReportDate-F4))</f>
        <v>80</v>
      </c>
      <c r="H4" s="30" t="s">
        <v>60</v>
      </c>
      <c r="I4" s="30" t="s">
        <v>61</v>
      </c>
      <c r="J4" s="31" t="s">
        <v>66</v>
      </c>
    </row>
    <row r="5" spans="1:10">
      <c r="A5" s="20" t="s">
        <v>67</v>
      </c>
      <c r="B5" s="17" t="s">
        <v>68</v>
      </c>
      <c r="C5" s="17" t="s">
        <v>58</v>
      </c>
      <c r="D5" s="17" t="s">
        <v>69</v>
      </c>
      <c r="E5" s="21">
        <v>46134</v>
      </c>
      <c r="F5" s="21"/>
      <c r="G5" s="37" t="str">
        <f>IF(F5="","",MAX(0,ReportDate-F5))</f>
        <v/>
      </c>
      <c r="H5" s="22" t="s">
        <v>70</v>
      </c>
      <c r="I5" s="22" t="s">
        <v>61</v>
      </c>
      <c r="J5" s="23" t="s">
        <v>71</v>
      </c>
    </row>
    <row r="6" spans="1:10">
      <c r="A6" s="27" t="s">
        <v>72</v>
      </c>
      <c r="B6" s="28" t="s">
        <v>73</v>
      </c>
      <c r="C6" s="28" t="s">
        <v>74</v>
      </c>
      <c r="D6" s="28" t="s">
        <v>75</v>
      </c>
      <c r="E6" s="29">
        <v>46255</v>
      </c>
      <c r="F6" s="29">
        <f>ReportDate+14</f>
        <v>46286</v>
      </c>
      <c r="G6" s="38">
        <f>IF(F6="","",MAX(0,ReportDate-F6))</f>
        <v>0</v>
      </c>
      <c r="H6" s="30" t="s">
        <v>76</v>
      </c>
      <c r="I6" s="30" t="s">
        <v>61</v>
      </c>
      <c r="J6" s="31" t="s">
        <v>77</v>
      </c>
    </row>
    <row r="7" spans="1:10">
      <c r="A7" s="20" t="s">
        <v>78</v>
      </c>
      <c r="B7" s="17" t="s">
        <v>79</v>
      </c>
      <c r="C7" s="17" t="s">
        <v>74</v>
      </c>
      <c r="D7" s="17" t="s">
        <v>80</v>
      </c>
      <c r="E7" s="21">
        <v>46246</v>
      </c>
      <c r="F7" s="21">
        <f>ReportDate+14</f>
        <v>46286</v>
      </c>
      <c r="G7" s="37">
        <f>IF(F7="","",MAX(0,ReportDate-F7))</f>
        <v>0</v>
      </c>
      <c r="H7" s="22" t="s">
        <v>76</v>
      </c>
      <c r="I7" s="22" t="s">
        <v>61</v>
      </c>
      <c r="J7" s="23" t="s">
        <v>81</v>
      </c>
    </row>
    <row r="8" spans="1:10">
      <c r="A8" s="27" t="s">
        <v>82</v>
      </c>
      <c r="B8" s="28" t="s">
        <v>83</v>
      </c>
      <c r="C8" s="28" t="s">
        <v>84</v>
      </c>
      <c r="D8" s="28" t="s">
        <v>85</v>
      </c>
      <c r="E8" s="29">
        <v>46261</v>
      </c>
      <c r="F8" s="29">
        <f>ReportDate+14</f>
        <v>46286</v>
      </c>
      <c r="G8" s="38">
        <f>IF(F8="","",MAX(0,ReportDate-F8))</f>
        <v>0</v>
      </c>
      <c r="H8" s="30" t="s">
        <v>86</v>
      </c>
      <c r="I8" s="30" t="s">
        <v>61</v>
      </c>
      <c r="J8" s="31" t="s">
        <v>87</v>
      </c>
    </row>
    <row r="9" spans="1:10">
      <c r="A9" s="20" t="s">
        <v>88</v>
      </c>
      <c r="B9" s="17" t="s">
        <v>89</v>
      </c>
      <c r="C9" s="17" t="s">
        <v>84</v>
      </c>
      <c r="D9" s="17" t="s">
        <v>90</v>
      </c>
      <c r="E9" s="21">
        <v>46261</v>
      </c>
      <c r="F9" s="21">
        <f>ReportDate+14</f>
        <v>46286</v>
      </c>
      <c r="G9" s="37">
        <f>IF(F9="","",MAX(0,ReportDate-F9))</f>
        <v>0</v>
      </c>
      <c r="H9" s="22" t="s">
        <v>76</v>
      </c>
      <c r="I9" s="22" t="s">
        <v>61</v>
      </c>
      <c r="J9" s="23" t="s">
        <v>91</v>
      </c>
    </row>
    <row r="10" spans="1:10">
      <c r="A10" s="27" t="s">
        <v>92</v>
      </c>
      <c r="B10" s="28" t="s">
        <v>93</v>
      </c>
      <c r="C10" s="28" t="s">
        <v>94</v>
      </c>
      <c r="D10" s="28" t="s">
        <v>95</v>
      </c>
      <c r="E10" s="29">
        <v>46267</v>
      </c>
      <c r="F10" s="29"/>
      <c r="G10" s="38" t="str">
        <f>IF(F10="","",MAX(0,ReportDate-F10))</f>
        <v/>
      </c>
      <c r="H10" s="30" t="s">
        <v>96</v>
      </c>
      <c r="I10" s="30" t="s">
        <v>97</v>
      </c>
      <c r="J10" s="31" t="s">
        <v>98</v>
      </c>
    </row>
    <row r="11" spans="1:10">
      <c r="A11" s="20" t="s">
        <v>99</v>
      </c>
      <c r="B11" s="17" t="s">
        <v>100</v>
      </c>
      <c r="C11" s="17" t="s">
        <v>58</v>
      </c>
      <c r="D11" s="17" t="s">
        <v>101</v>
      </c>
      <c r="E11" s="21">
        <v>46269</v>
      </c>
      <c r="F11" s="21"/>
      <c r="G11" s="37" t="str">
        <f>IF(F11="","",MAX(0,ReportDate-F11))</f>
        <v/>
      </c>
      <c r="H11" s="22" t="s">
        <v>60</v>
      </c>
      <c r="I11" s="22" t="s">
        <v>97</v>
      </c>
      <c r="J11" s="23" t="s">
        <v>102</v>
      </c>
    </row>
    <row r="12" spans="1:10">
      <c r="A12" s="27" t="s">
        <v>103</v>
      </c>
      <c r="B12" s="28" t="s">
        <v>104</v>
      </c>
      <c r="C12" s="28" t="s">
        <v>105</v>
      </c>
      <c r="D12" s="28" t="s">
        <v>106</v>
      </c>
      <c r="E12" s="29">
        <v>46272</v>
      </c>
      <c r="F12" s="29">
        <f>ReportDate+7</f>
        <v>46279</v>
      </c>
      <c r="G12" s="38">
        <f>IF(F12="","",MAX(0,ReportDate-F12))</f>
        <v>0</v>
      </c>
      <c r="H12" s="30" t="s">
        <v>76</v>
      </c>
      <c r="I12" s="30" t="s">
        <v>61</v>
      </c>
      <c r="J12" s="31" t="s">
        <v>107</v>
      </c>
    </row>
    <row r="13" spans="1:10">
      <c r="A13" s="20" t="s">
        <v>108</v>
      </c>
      <c r="B13" s="17" t="s">
        <v>109</v>
      </c>
      <c r="C13" s="17" t="s">
        <v>110</v>
      </c>
      <c r="D13" s="17" t="s">
        <v>106</v>
      </c>
      <c r="E13" s="21">
        <v>46272</v>
      </c>
      <c r="F13" s="21">
        <f>ReportDate+21</f>
        <v>46293</v>
      </c>
      <c r="G13" s="37">
        <f>IF(F13="","",MAX(0,ReportDate-F13))</f>
        <v>0</v>
      </c>
      <c r="H13" s="22" t="s">
        <v>76</v>
      </c>
      <c r="I13" s="22" t="s">
        <v>61</v>
      </c>
      <c r="J13" s="23" t="s">
        <v>111</v>
      </c>
    </row>
    <row r="14" spans="1:10">
      <c r="A14" s="27" t="s">
        <v>112</v>
      </c>
      <c r="B14" s="28" t="s">
        <v>113</v>
      </c>
      <c r="C14" s="28" t="s">
        <v>114</v>
      </c>
      <c r="D14" s="28" t="s">
        <v>115</v>
      </c>
      <c r="E14" s="29">
        <v>46272</v>
      </c>
      <c r="F14" s="29">
        <f>ReportDate+42</f>
        <v>46314</v>
      </c>
      <c r="G14" s="38">
        <f>IF(F14="","",MAX(0,ReportDate-F14))</f>
        <v>0</v>
      </c>
      <c r="H14" s="30" t="s">
        <v>76</v>
      </c>
      <c r="I14" s="30" t="s">
        <v>97</v>
      </c>
      <c r="J14" s="31" t="s">
        <v>116</v>
      </c>
    </row>
    <row r="15" spans="1:10">
      <c r="A15" s="20" t="s">
        <v>117</v>
      </c>
      <c r="B15" s="17" t="s">
        <v>118</v>
      </c>
      <c r="C15" s="17" t="s">
        <v>119</v>
      </c>
      <c r="D15" s="17" t="s">
        <v>115</v>
      </c>
      <c r="E15" s="21">
        <v>46272</v>
      </c>
      <c r="F15" s="21">
        <f>ReportDate+42</f>
        <v>46314</v>
      </c>
      <c r="G15" s="37">
        <f>IF(F15="","",MAX(0,ReportDate-F15))</f>
        <v>0</v>
      </c>
      <c r="H15" s="22" t="s">
        <v>76</v>
      </c>
      <c r="I15" s="22" t="s">
        <v>97</v>
      </c>
      <c r="J15" s="23" t="s">
        <v>120</v>
      </c>
    </row>
    <row r="16" spans="1:10">
      <c r="A16" s="27" t="s">
        <v>121</v>
      </c>
      <c r="B16" s="28" t="s">
        <v>122</v>
      </c>
      <c r="C16" s="28" t="s">
        <v>123</v>
      </c>
      <c r="D16" s="28" t="s">
        <v>124</v>
      </c>
      <c r="E16" s="29">
        <v>46272</v>
      </c>
      <c r="F16" s="29">
        <f>ReportDate+56</f>
        <v>46328</v>
      </c>
      <c r="G16" s="38">
        <f>IF(F16="","",MAX(0,ReportDate-F16))</f>
        <v>0</v>
      </c>
      <c r="H16" s="30" t="s">
        <v>76</v>
      </c>
      <c r="I16" s="30" t="s">
        <v>97</v>
      </c>
      <c r="J16" s="31" t="s">
        <v>125</v>
      </c>
    </row>
    <row r="17" spans="1:10">
      <c r="A17" s="20" t="s">
        <v>126</v>
      </c>
      <c r="B17" s="17" t="s">
        <v>127</v>
      </c>
      <c r="C17" s="17" t="s">
        <v>58</v>
      </c>
      <c r="D17" s="17" t="s">
        <v>128</v>
      </c>
      <c r="E17" s="21">
        <v>46252</v>
      </c>
      <c r="F17" s="21">
        <v>46260</v>
      </c>
      <c r="G17" s="37">
        <f>IF(F17="","",MAX(0,ReportDate-F17))</f>
        <v>12</v>
      </c>
      <c r="H17" s="22" t="s">
        <v>129</v>
      </c>
      <c r="I17" s="22" t="s">
        <v>61</v>
      </c>
      <c r="J17" s="23" t="s">
        <v>130</v>
      </c>
    </row>
    <row r="18" spans="1:10">
      <c r="A18" s="27" t="s">
        <v>131</v>
      </c>
      <c r="B18" s="28" t="s">
        <v>132</v>
      </c>
      <c r="C18" s="28" t="s">
        <v>58</v>
      </c>
      <c r="D18" s="28" t="s">
        <v>133</v>
      </c>
      <c r="E18" s="29">
        <v>46265</v>
      </c>
      <c r="F18" s="29"/>
      <c r="G18" s="38" t="str">
        <f>IF(F18="","",MAX(0,ReportDate-F18))</f>
        <v/>
      </c>
      <c r="H18" s="30" t="s">
        <v>76</v>
      </c>
      <c r="I18" s="30" t="s">
        <v>97</v>
      </c>
      <c r="J18" s="31" t="s">
        <v>134</v>
      </c>
    </row>
    <row r="19" spans="1:10">
      <c r="A19" s="20" t="s">
        <v>135</v>
      </c>
      <c r="B19" s="17" t="s">
        <v>136</v>
      </c>
      <c r="C19" s="17" t="s">
        <v>58</v>
      </c>
      <c r="D19" s="17" t="s">
        <v>137</v>
      </c>
      <c r="E19" s="21">
        <v>46269</v>
      </c>
      <c r="F19" s="21"/>
      <c r="G19" s="37" t="str">
        <f>IF(F19="","",MAX(0,ReportDate-F19))</f>
        <v/>
      </c>
      <c r="H19" s="22" t="s">
        <v>138</v>
      </c>
      <c r="I19" s="22" t="s">
        <v>97</v>
      </c>
      <c r="J19" s="23" t="s">
        <v>139</v>
      </c>
    </row>
    <row r="20" spans="1:10">
      <c r="A20" s="27" t="s">
        <v>140</v>
      </c>
      <c r="B20" s="28" t="s">
        <v>141</v>
      </c>
      <c r="C20" s="28" t="s">
        <v>142</v>
      </c>
      <c r="D20" s="28" t="s">
        <v>143</v>
      </c>
      <c r="E20" s="29">
        <v>46079</v>
      </c>
      <c r="F20" s="29"/>
      <c r="G20" s="38" t="str">
        <f>IF(F20="","",MAX(0,ReportDate-F20))</f>
        <v/>
      </c>
      <c r="H20" s="30" t="s">
        <v>144</v>
      </c>
      <c r="I20" s="30" t="s">
        <v>97</v>
      </c>
      <c r="J20" s="31" t="s">
        <v>145</v>
      </c>
    </row>
    <row r="21" spans="1:10">
      <c r="A21" s="20" t="s">
        <v>146</v>
      </c>
      <c r="B21" s="17" t="s">
        <v>147</v>
      </c>
      <c r="C21" s="17" t="s">
        <v>148</v>
      </c>
      <c r="D21" s="17" t="s">
        <v>149</v>
      </c>
      <c r="E21" s="21">
        <v>46079</v>
      </c>
      <c r="F21" s="21"/>
      <c r="G21" s="37" t="str">
        <f>IF(F21="","",MAX(0,ReportDate-F21))</f>
        <v/>
      </c>
      <c r="H21" s="22" t="s">
        <v>150</v>
      </c>
      <c r="I21" s="22" t="s">
        <v>61</v>
      </c>
      <c r="J21" s="23" t="s">
        <v>151</v>
      </c>
    </row>
    <row r="22" spans="1:10">
      <c r="A22" s="27" t="s">
        <v>152</v>
      </c>
      <c r="B22" s="28" t="s">
        <v>153</v>
      </c>
      <c r="C22" s="28" t="s">
        <v>154</v>
      </c>
      <c r="D22" s="28" t="s">
        <v>155</v>
      </c>
      <c r="E22" s="29">
        <v>46079</v>
      </c>
      <c r="F22" s="29"/>
      <c r="G22" s="38" t="str">
        <f>IF(F22="","",MAX(0,ReportDate-F22))</f>
        <v/>
      </c>
      <c r="H22" s="30" t="s">
        <v>76</v>
      </c>
      <c r="I22" s="30" t="s">
        <v>61</v>
      </c>
      <c r="J22" s="31" t="s">
        <v>156</v>
      </c>
    </row>
    <row r="23" spans="1:10">
      <c r="A23" s="20" t="s">
        <v>157</v>
      </c>
      <c r="B23" s="17" t="s">
        <v>158</v>
      </c>
      <c r="C23" s="17" t="s">
        <v>159</v>
      </c>
      <c r="D23" s="17" t="s">
        <v>160</v>
      </c>
      <c r="E23" s="21">
        <v>46035</v>
      </c>
      <c r="F23" s="21"/>
      <c r="G23" s="37" t="str">
        <f>IF(F23="","",MAX(0,ReportDate-F23))</f>
        <v/>
      </c>
      <c r="H23" s="22" t="s">
        <v>76</v>
      </c>
      <c r="I23" s="22" t="s">
        <v>161</v>
      </c>
      <c r="J23" s="23" t="s">
        <v>162</v>
      </c>
    </row>
    <row r="24" spans="1:10">
      <c r="A24" s="27" t="s">
        <v>163</v>
      </c>
      <c r="B24" s="28" t="s">
        <v>164</v>
      </c>
      <c r="C24" s="28" t="s">
        <v>165</v>
      </c>
      <c r="D24" s="28" t="s">
        <v>166</v>
      </c>
      <c r="E24" s="29">
        <v>46035</v>
      </c>
      <c r="F24" s="29"/>
      <c r="G24" s="38" t="str">
        <f>IF(F24="","",MAX(0,ReportDate-F24))</f>
        <v/>
      </c>
      <c r="H24" s="30" t="s">
        <v>76</v>
      </c>
      <c r="I24" s="30" t="s">
        <v>161</v>
      </c>
      <c r="J24" s="31" t="s">
        <v>167</v>
      </c>
    </row>
    <row r="25" spans="1:10">
      <c r="A25" s="20" t="s">
        <v>168</v>
      </c>
      <c r="B25" s="17" t="s">
        <v>169</v>
      </c>
      <c r="C25" s="17" t="s">
        <v>58</v>
      </c>
      <c r="D25" s="17" t="s">
        <v>170</v>
      </c>
      <c r="E25" s="21">
        <v>46272</v>
      </c>
      <c r="F25" s="21"/>
      <c r="G25" s="37" t="str">
        <f>IF(F25="","",MAX(0,ReportDate-F25))</f>
        <v/>
      </c>
      <c r="H25" s="22" t="s">
        <v>150</v>
      </c>
      <c r="I25" s="22" t="s">
        <v>61</v>
      </c>
      <c r="J25" s="23" t="s">
        <v>171</v>
      </c>
    </row>
    <row r="26" spans="1:10">
      <c r="A26" s="27" t="s">
        <v>172</v>
      </c>
      <c r="B26" s="28" t="s">
        <v>173</v>
      </c>
      <c r="C26" s="28" t="s">
        <v>174</v>
      </c>
      <c r="D26" s="28" t="s">
        <v>175</v>
      </c>
      <c r="E26" s="29">
        <v>46272</v>
      </c>
      <c r="F26" s="29"/>
      <c r="G26" s="38" t="str">
        <f>IF(F26="","",MAX(0,ReportDate-F26))</f>
        <v/>
      </c>
      <c r="H26" s="30" t="s">
        <v>150</v>
      </c>
      <c r="I26" s="30" t="s">
        <v>97</v>
      </c>
      <c r="J26" s="31" t="s">
        <v>176</v>
      </c>
    </row>
    <row r="27" spans="1:10">
      <c r="A27" s="20" t="s">
        <v>177</v>
      </c>
      <c r="B27" s="17" t="s">
        <v>178</v>
      </c>
      <c r="C27" s="17" t="s">
        <v>179</v>
      </c>
      <c r="D27" s="17" t="s">
        <v>180</v>
      </c>
      <c r="E27" s="21">
        <v>46272</v>
      </c>
      <c r="F27" s="21"/>
      <c r="G27" s="37" t="str">
        <f>IF(F27="","",MAX(0,ReportDate-F27))</f>
        <v/>
      </c>
      <c r="H27" s="22" t="s">
        <v>150</v>
      </c>
      <c r="I27" s="22" t="s">
        <v>161</v>
      </c>
      <c r="J27" s="23" t="s">
        <v>181</v>
      </c>
    </row>
    <row r="28" spans="1:10">
      <c r="A28" s="27" t="s">
        <v>182</v>
      </c>
      <c r="B28" s="28" t="s">
        <v>183</v>
      </c>
      <c r="C28" s="28" t="s">
        <v>58</v>
      </c>
      <c r="D28" s="28" t="s">
        <v>184</v>
      </c>
      <c r="E28" s="29">
        <v>46271</v>
      </c>
      <c r="F28" s="29"/>
      <c r="G28" s="38" t="str">
        <f>IF(F28="","",MAX(0,ReportDate-F28))</f>
        <v/>
      </c>
      <c r="H28" s="30" t="s">
        <v>185</v>
      </c>
      <c r="I28" s="30" t="s">
        <v>161</v>
      </c>
      <c r="J28" s="31" t="s">
        <v>186</v>
      </c>
    </row>
    <row r="29" spans="1:10">
      <c r="A29" s="20" t="s">
        <v>187</v>
      </c>
      <c r="B29" s="17" t="s">
        <v>188</v>
      </c>
      <c r="C29" s="17" t="s">
        <v>58</v>
      </c>
      <c r="D29" s="17" t="s">
        <v>189</v>
      </c>
      <c r="E29" s="21">
        <v>46271</v>
      </c>
      <c r="F29" s="21"/>
      <c r="G29" s="37" t="str">
        <f>IF(F29="","",MAX(0,ReportDate-F29))</f>
        <v/>
      </c>
      <c r="H29" s="22" t="s">
        <v>185</v>
      </c>
      <c r="I29" s="22" t="s">
        <v>161</v>
      </c>
      <c r="J29" s="23" t="s">
        <v>190</v>
      </c>
    </row>
  </sheetData>
  <mergeCells count="1">
    <mergeCell ref="A1:J1"/>
  </mergeCells>
  <conditionalFormatting sqref="H3:H29">
    <cfRule type="containsText" dxfId="6" priority="1" operator="containsText" text="Overdue">
      <formula>NOT(ISERROR(SEARCH("Overdue",H3)))</formula>
    </cfRule>
  </conditionalFormatting>
  <conditionalFormatting sqref="H3:H29">
    <cfRule type="containsText" dxfId="5" priority="2" operator="containsText" text="Decision pending">
      <formula>NOT(ISERROR(SEARCH("Decision pending",H3)))</formula>
    </cfRule>
  </conditionalFormatting>
  <conditionalFormatting sqref="I3:I29">
    <cfRule type="containsText" dxfId="4" priority="3" operator="containsText" text="High">
      <formula>NOT(ISERROR(SEARCH("High",I3)))</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69708-6DCC-408E-A71E-EE4E146274E0}">
  <dimension ref="A1:K35"/>
  <sheetViews>
    <sheetView workbookViewId="0">
      <pane xSplit="2" ySplit="2" topLeftCell="C3" activePane="bottomRight" state="frozen"/>
      <selection pane="bottomRight"/>
      <selection pane="bottomLeft"/>
      <selection pane="topRight"/>
    </sheetView>
  </sheetViews>
  <sheetFormatPr defaultRowHeight="15"/>
  <cols>
    <col min="1" max="1" width="8.7109375" customWidth="1"/>
    <col min="2" max="2" width="13.7109375" customWidth="1"/>
    <col min="3" max="3" width="42.7109375" customWidth="1"/>
    <col min="4" max="4" width="82.7109375" customWidth="1"/>
    <col min="5" max="5" width="30.7109375" customWidth="1"/>
    <col min="6" max="6" width="48.7109375" customWidth="1"/>
    <col min="7" max="7" width="13.7109375" customWidth="1"/>
    <col min="8" max="8" width="14.7109375" customWidth="1"/>
    <col min="9" max="9" width="20.7109375" customWidth="1"/>
    <col min="10" max="10" width="48.7109375" customWidth="1"/>
    <col min="11" max="11" width="20.7109375" customWidth="1"/>
  </cols>
  <sheetData>
    <row r="1" spans="1:11" ht="27.75" customHeight="1">
      <c r="A1" s="15" t="s">
        <v>191</v>
      </c>
      <c r="B1" s="15"/>
      <c r="C1" s="15"/>
      <c r="D1" s="15"/>
      <c r="E1" s="15"/>
      <c r="F1" s="15"/>
      <c r="G1" s="15"/>
      <c r="H1" s="15"/>
      <c r="I1" s="15"/>
      <c r="J1" s="15"/>
      <c r="K1" s="15"/>
    </row>
    <row r="2" spans="1:11" ht="32.25" customHeight="1">
      <c r="A2" s="16" t="s">
        <v>46</v>
      </c>
      <c r="B2" s="16" t="s">
        <v>192</v>
      </c>
      <c r="C2" s="16" t="s">
        <v>193</v>
      </c>
      <c r="D2" s="16" t="s">
        <v>194</v>
      </c>
      <c r="E2" s="16" t="s">
        <v>48</v>
      </c>
      <c r="F2" s="16" t="s">
        <v>49</v>
      </c>
      <c r="G2" s="16" t="s">
        <v>195</v>
      </c>
      <c r="H2" s="16" t="s">
        <v>196</v>
      </c>
      <c r="I2" s="16" t="s">
        <v>53</v>
      </c>
      <c r="J2" s="16" t="s">
        <v>197</v>
      </c>
      <c r="K2" s="16" t="s">
        <v>198</v>
      </c>
    </row>
    <row r="3" spans="1:11">
      <c r="A3" s="20" t="s">
        <v>199</v>
      </c>
      <c r="B3" s="22" t="s">
        <v>200</v>
      </c>
      <c r="C3" s="19" t="s">
        <v>201</v>
      </c>
      <c r="D3" s="24" t="s">
        <v>202</v>
      </c>
      <c r="E3" s="17" t="s">
        <v>203</v>
      </c>
      <c r="F3" s="17" t="s">
        <v>204</v>
      </c>
      <c r="G3" s="21">
        <v>46255</v>
      </c>
      <c r="H3" s="22" t="s">
        <v>61</v>
      </c>
      <c r="I3" s="22" t="s">
        <v>76</v>
      </c>
      <c r="J3" s="17" t="s">
        <v>205</v>
      </c>
      <c r="K3" s="25" t="s">
        <v>206</v>
      </c>
    </row>
    <row r="4" spans="1:11">
      <c r="A4" s="27" t="s">
        <v>207</v>
      </c>
      <c r="B4" s="30" t="s">
        <v>200</v>
      </c>
      <c r="C4" s="32" t="s">
        <v>208</v>
      </c>
      <c r="D4" s="33" t="s">
        <v>209</v>
      </c>
      <c r="E4" s="28" t="s">
        <v>203</v>
      </c>
      <c r="F4" s="28" t="s">
        <v>210</v>
      </c>
      <c r="G4" s="29">
        <v>46246</v>
      </c>
      <c r="H4" s="30" t="s">
        <v>61</v>
      </c>
      <c r="I4" s="30" t="s">
        <v>76</v>
      </c>
      <c r="J4" s="28" t="s">
        <v>211</v>
      </c>
      <c r="K4" s="34" t="s">
        <v>212</v>
      </c>
    </row>
    <row r="5" spans="1:11">
      <c r="A5" s="20" t="s">
        <v>213</v>
      </c>
      <c r="B5" s="22" t="s">
        <v>200</v>
      </c>
      <c r="C5" s="19" t="s">
        <v>214</v>
      </c>
      <c r="D5" s="24" t="s">
        <v>215</v>
      </c>
      <c r="E5" s="17" t="s">
        <v>110</v>
      </c>
      <c r="F5" s="17" t="s">
        <v>216</v>
      </c>
      <c r="G5" s="21">
        <v>46236</v>
      </c>
      <c r="H5" s="22" t="s">
        <v>61</v>
      </c>
      <c r="I5" s="22" t="s">
        <v>76</v>
      </c>
      <c r="J5" s="17" t="s">
        <v>217</v>
      </c>
      <c r="K5" s="25" t="s">
        <v>108</v>
      </c>
    </row>
    <row r="6" spans="1:11">
      <c r="A6" s="27" t="s">
        <v>218</v>
      </c>
      <c r="B6" s="30" t="s">
        <v>200</v>
      </c>
      <c r="C6" s="32" t="s">
        <v>219</v>
      </c>
      <c r="D6" s="33" t="s">
        <v>220</v>
      </c>
      <c r="E6" s="28" t="s">
        <v>114</v>
      </c>
      <c r="F6" s="28" t="s">
        <v>216</v>
      </c>
      <c r="G6" s="29">
        <v>46272</v>
      </c>
      <c r="H6" s="30" t="s">
        <v>61</v>
      </c>
      <c r="I6" s="30" t="s">
        <v>76</v>
      </c>
      <c r="J6" s="28" t="s">
        <v>221</v>
      </c>
      <c r="K6" s="34" t="s">
        <v>112</v>
      </c>
    </row>
    <row r="7" spans="1:11">
      <c r="A7" s="20" t="s">
        <v>222</v>
      </c>
      <c r="B7" s="22" t="s">
        <v>200</v>
      </c>
      <c r="C7" s="19" t="s">
        <v>223</v>
      </c>
      <c r="D7" s="24" t="s">
        <v>224</v>
      </c>
      <c r="E7" s="17" t="s">
        <v>225</v>
      </c>
      <c r="F7" s="17" t="s">
        <v>226</v>
      </c>
      <c r="G7" s="21">
        <v>46272</v>
      </c>
      <c r="H7" s="22" t="s">
        <v>61</v>
      </c>
      <c r="I7" s="22" t="s">
        <v>76</v>
      </c>
      <c r="J7" s="17" t="s">
        <v>227</v>
      </c>
      <c r="K7" s="25" t="s">
        <v>228</v>
      </c>
    </row>
    <row r="8" spans="1:11">
      <c r="A8" s="27" t="s">
        <v>229</v>
      </c>
      <c r="B8" s="30" t="s">
        <v>200</v>
      </c>
      <c r="C8" s="32" t="s">
        <v>230</v>
      </c>
      <c r="D8" s="33" t="s">
        <v>231</v>
      </c>
      <c r="E8" s="28" t="s">
        <v>232</v>
      </c>
      <c r="F8" s="28" t="s">
        <v>216</v>
      </c>
      <c r="G8" s="29">
        <v>46272</v>
      </c>
      <c r="H8" s="30" t="s">
        <v>61</v>
      </c>
      <c r="I8" s="30" t="s">
        <v>76</v>
      </c>
      <c r="J8" s="28" t="s">
        <v>233</v>
      </c>
      <c r="K8" s="34" t="s">
        <v>117</v>
      </c>
    </row>
    <row r="9" spans="1:11">
      <c r="A9" s="20" t="s">
        <v>234</v>
      </c>
      <c r="B9" s="22" t="s">
        <v>200</v>
      </c>
      <c r="C9" s="19" t="s">
        <v>235</v>
      </c>
      <c r="D9" s="24" t="s">
        <v>236</v>
      </c>
      <c r="E9" s="17" t="s">
        <v>142</v>
      </c>
      <c r="F9" s="17" t="s">
        <v>149</v>
      </c>
      <c r="G9" s="21">
        <v>46079</v>
      </c>
      <c r="H9" s="22" t="s">
        <v>61</v>
      </c>
      <c r="I9" s="22" t="s">
        <v>76</v>
      </c>
      <c r="J9" s="17" t="s">
        <v>237</v>
      </c>
      <c r="K9" s="25" t="s">
        <v>146</v>
      </c>
    </row>
    <row r="10" spans="1:11">
      <c r="A10" s="27" t="s">
        <v>238</v>
      </c>
      <c r="B10" s="30" t="s">
        <v>200</v>
      </c>
      <c r="C10" s="32" t="s">
        <v>239</v>
      </c>
      <c r="D10" s="33" t="s">
        <v>240</v>
      </c>
      <c r="E10" s="28" t="s">
        <v>58</v>
      </c>
      <c r="F10" s="28" t="s">
        <v>241</v>
      </c>
      <c r="G10" s="29">
        <v>46272</v>
      </c>
      <c r="H10" s="30" t="s">
        <v>97</v>
      </c>
      <c r="I10" s="30" t="s">
        <v>76</v>
      </c>
      <c r="J10" s="28" t="s">
        <v>242</v>
      </c>
      <c r="K10" s="34" t="s">
        <v>243</v>
      </c>
    </row>
    <row r="11" spans="1:11">
      <c r="A11" s="20" t="s">
        <v>244</v>
      </c>
      <c r="B11" s="22" t="s">
        <v>200</v>
      </c>
      <c r="C11" s="19" t="s">
        <v>245</v>
      </c>
      <c r="D11" s="24" t="s">
        <v>246</v>
      </c>
      <c r="E11" s="17" t="s">
        <v>232</v>
      </c>
      <c r="F11" s="17" t="s">
        <v>247</v>
      </c>
      <c r="G11" s="21">
        <v>46272</v>
      </c>
      <c r="H11" s="22" t="s">
        <v>97</v>
      </c>
      <c r="I11" s="22" t="s">
        <v>76</v>
      </c>
      <c r="J11" s="17" t="s">
        <v>248</v>
      </c>
      <c r="K11" s="25" t="s">
        <v>117</v>
      </c>
    </row>
    <row r="12" spans="1:11">
      <c r="A12" s="27" t="s">
        <v>249</v>
      </c>
      <c r="B12" s="30" t="s">
        <v>200</v>
      </c>
      <c r="C12" s="32" t="s">
        <v>250</v>
      </c>
      <c r="D12" s="33" t="s">
        <v>251</v>
      </c>
      <c r="E12" s="28" t="s">
        <v>252</v>
      </c>
      <c r="F12" s="28" t="s">
        <v>253</v>
      </c>
      <c r="G12" s="29">
        <v>46239</v>
      </c>
      <c r="H12" s="30" t="s">
        <v>97</v>
      </c>
      <c r="I12" s="30" t="s">
        <v>76</v>
      </c>
      <c r="J12" s="28" t="s">
        <v>254</v>
      </c>
      <c r="K12" s="34" t="s">
        <v>121</v>
      </c>
    </row>
    <row r="13" spans="1:11">
      <c r="A13" s="20" t="s">
        <v>255</v>
      </c>
      <c r="B13" s="22" t="s">
        <v>200</v>
      </c>
      <c r="C13" s="19" t="s">
        <v>256</v>
      </c>
      <c r="D13" s="24" t="s">
        <v>257</v>
      </c>
      <c r="E13" s="17" t="s">
        <v>58</v>
      </c>
      <c r="F13" s="17" t="s">
        <v>258</v>
      </c>
      <c r="G13" s="21"/>
      <c r="H13" s="22" t="s">
        <v>97</v>
      </c>
      <c r="I13" s="22" t="s">
        <v>259</v>
      </c>
      <c r="J13" s="17" t="s">
        <v>260</v>
      </c>
      <c r="K13" s="25"/>
    </row>
    <row r="14" spans="1:11">
      <c r="A14" s="27" t="s">
        <v>261</v>
      </c>
      <c r="B14" s="30" t="s">
        <v>262</v>
      </c>
      <c r="C14" s="32" t="s">
        <v>263</v>
      </c>
      <c r="D14" s="33" t="s">
        <v>264</v>
      </c>
      <c r="E14" s="28" t="s">
        <v>58</v>
      </c>
      <c r="F14" s="28" t="s">
        <v>265</v>
      </c>
      <c r="G14" s="29">
        <v>46269</v>
      </c>
      <c r="H14" s="30" t="s">
        <v>266</v>
      </c>
      <c r="I14" s="30" t="s">
        <v>267</v>
      </c>
      <c r="J14" s="28" t="s">
        <v>268</v>
      </c>
      <c r="K14" s="34" t="s">
        <v>140</v>
      </c>
    </row>
    <row r="15" spans="1:11">
      <c r="A15" s="20" t="s">
        <v>269</v>
      </c>
      <c r="B15" s="22" t="s">
        <v>262</v>
      </c>
      <c r="C15" s="19" t="s">
        <v>270</v>
      </c>
      <c r="D15" s="24" t="s">
        <v>271</v>
      </c>
      <c r="E15" s="17" t="s">
        <v>225</v>
      </c>
      <c r="F15" s="17" t="s">
        <v>272</v>
      </c>
      <c r="G15" s="21">
        <v>46272</v>
      </c>
      <c r="H15" s="22" t="s">
        <v>266</v>
      </c>
      <c r="I15" s="22" t="s">
        <v>267</v>
      </c>
      <c r="J15" s="17" t="s">
        <v>273</v>
      </c>
      <c r="K15" s="25" t="s">
        <v>103</v>
      </c>
    </row>
    <row r="16" spans="1:11">
      <c r="A16" s="27" t="s">
        <v>274</v>
      </c>
      <c r="B16" s="30" t="s">
        <v>262</v>
      </c>
      <c r="C16" s="32" t="s">
        <v>275</v>
      </c>
      <c r="D16" s="33" t="s">
        <v>276</v>
      </c>
      <c r="E16" s="28" t="s">
        <v>58</v>
      </c>
      <c r="F16" s="28" t="s">
        <v>277</v>
      </c>
      <c r="G16" s="29">
        <v>46272</v>
      </c>
      <c r="H16" s="30" t="s">
        <v>97</v>
      </c>
      <c r="I16" s="30" t="s">
        <v>267</v>
      </c>
      <c r="J16" s="28" t="s">
        <v>278</v>
      </c>
      <c r="K16" s="34" t="s">
        <v>172</v>
      </c>
    </row>
    <row r="17" spans="1:11">
      <c r="A17" s="20" t="s">
        <v>279</v>
      </c>
      <c r="B17" s="22" t="s">
        <v>262</v>
      </c>
      <c r="C17" s="19" t="s">
        <v>280</v>
      </c>
      <c r="D17" s="24" t="s">
        <v>281</v>
      </c>
      <c r="E17" s="17" t="s">
        <v>282</v>
      </c>
      <c r="F17" s="17" t="s">
        <v>283</v>
      </c>
      <c r="G17" s="21">
        <v>46035</v>
      </c>
      <c r="H17" s="22" t="s">
        <v>161</v>
      </c>
      <c r="I17" s="22" t="s">
        <v>267</v>
      </c>
      <c r="J17" s="17" t="s">
        <v>284</v>
      </c>
      <c r="K17" s="25" t="s">
        <v>285</v>
      </c>
    </row>
    <row r="18" spans="1:11">
      <c r="A18" s="27" t="s">
        <v>286</v>
      </c>
      <c r="B18" s="30" t="s">
        <v>262</v>
      </c>
      <c r="C18" s="32" t="s">
        <v>287</v>
      </c>
      <c r="D18" s="33" t="s">
        <v>288</v>
      </c>
      <c r="E18" s="28" t="s">
        <v>58</v>
      </c>
      <c r="F18" s="28" t="s">
        <v>289</v>
      </c>
      <c r="G18" s="29">
        <v>46272</v>
      </c>
      <c r="H18" s="30" t="s">
        <v>97</v>
      </c>
      <c r="I18" s="30" t="s">
        <v>290</v>
      </c>
      <c r="J18" s="28" t="s">
        <v>291</v>
      </c>
      <c r="K18" s="34"/>
    </row>
    <row r="19" spans="1:11">
      <c r="A19" s="20" t="s">
        <v>292</v>
      </c>
      <c r="B19" s="22" t="s">
        <v>262</v>
      </c>
      <c r="C19" s="19" t="s">
        <v>293</v>
      </c>
      <c r="D19" s="24" t="s">
        <v>294</v>
      </c>
      <c r="E19" s="17" t="s">
        <v>58</v>
      </c>
      <c r="F19" s="17" t="s">
        <v>295</v>
      </c>
      <c r="G19" s="21">
        <v>46271</v>
      </c>
      <c r="H19" s="22" t="s">
        <v>97</v>
      </c>
      <c r="I19" s="22" t="s">
        <v>296</v>
      </c>
      <c r="J19" s="17" t="s">
        <v>297</v>
      </c>
      <c r="K19" s="25"/>
    </row>
    <row r="20" spans="1:11">
      <c r="A20" s="27" t="s">
        <v>298</v>
      </c>
      <c r="B20" s="30" t="s">
        <v>262</v>
      </c>
      <c r="C20" s="32" t="s">
        <v>299</v>
      </c>
      <c r="D20" s="33" t="s">
        <v>300</v>
      </c>
      <c r="E20" s="28" t="s">
        <v>252</v>
      </c>
      <c r="F20" s="28" t="s">
        <v>301</v>
      </c>
      <c r="G20" s="29">
        <v>46204</v>
      </c>
      <c r="H20" s="30" t="s">
        <v>97</v>
      </c>
      <c r="I20" s="30" t="s">
        <v>302</v>
      </c>
      <c r="J20" s="28" t="s">
        <v>303</v>
      </c>
      <c r="K20" s="34" t="s">
        <v>108</v>
      </c>
    </row>
    <row r="21" spans="1:11">
      <c r="A21" s="20" t="s">
        <v>304</v>
      </c>
      <c r="B21" s="22" t="s">
        <v>305</v>
      </c>
      <c r="C21" s="19" t="s">
        <v>306</v>
      </c>
      <c r="D21" s="24" t="s">
        <v>307</v>
      </c>
      <c r="E21" s="17" t="s">
        <v>58</v>
      </c>
      <c r="F21" s="17" t="s">
        <v>308</v>
      </c>
      <c r="G21" s="21">
        <v>46260</v>
      </c>
      <c r="H21" s="22" t="s">
        <v>61</v>
      </c>
      <c r="I21" s="22" t="s">
        <v>309</v>
      </c>
      <c r="J21" s="17" t="s">
        <v>310</v>
      </c>
      <c r="K21" s="25" t="s">
        <v>126</v>
      </c>
    </row>
    <row r="22" spans="1:11">
      <c r="A22" s="27" t="s">
        <v>311</v>
      </c>
      <c r="B22" s="30" t="s">
        <v>305</v>
      </c>
      <c r="C22" s="32" t="s">
        <v>312</v>
      </c>
      <c r="D22" s="33" t="s">
        <v>313</v>
      </c>
      <c r="E22" s="28" t="s">
        <v>252</v>
      </c>
      <c r="F22" s="28" t="s">
        <v>314</v>
      </c>
      <c r="G22" s="29">
        <v>46251</v>
      </c>
      <c r="H22" s="30" t="s">
        <v>97</v>
      </c>
      <c r="I22" s="30" t="s">
        <v>76</v>
      </c>
      <c r="J22" s="28" t="s">
        <v>315</v>
      </c>
      <c r="K22" s="34" t="s">
        <v>121</v>
      </c>
    </row>
    <row r="23" spans="1:11">
      <c r="A23" s="20" t="s">
        <v>316</v>
      </c>
      <c r="B23" s="22" t="s">
        <v>305</v>
      </c>
      <c r="C23" s="19" t="s">
        <v>317</v>
      </c>
      <c r="D23" s="24" t="s">
        <v>318</v>
      </c>
      <c r="E23" s="17" t="s">
        <v>225</v>
      </c>
      <c r="F23" s="17" t="s">
        <v>319</v>
      </c>
      <c r="G23" s="21">
        <v>46236</v>
      </c>
      <c r="H23" s="22" t="s">
        <v>61</v>
      </c>
      <c r="I23" s="22" t="s">
        <v>76</v>
      </c>
      <c r="J23" s="17" t="s">
        <v>320</v>
      </c>
      <c r="K23" s="25" t="s">
        <v>321</v>
      </c>
    </row>
    <row r="24" spans="1:11">
      <c r="A24" s="27" t="s">
        <v>322</v>
      </c>
      <c r="B24" s="30" t="s">
        <v>305</v>
      </c>
      <c r="C24" s="32" t="s">
        <v>323</v>
      </c>
      <c r="D24" s="33" t="s">
        <v>324</v>
      </c>
      <c r="E24" s="28" t="s">
        <v>58</v>
      </c>
      <c r="F24" s="28" t="s">
        <v>325</v>
      </c>
      <c r="G24" s="29">
        <v>46265</v>
      </c>
      <c r="H24" s="30" t="s">
        <v>97</v>
      </c>
      <c r="I24" s="30" t="s">
        <v>76</v>
      </c>
      <c r="J24" s="28" t="s">
        <v>326</v>
      </c>
      <c r="K24" s="34" t="s">
        <v>131</v>
      </c>
    </row>
    <row r="25" spans="1:11">
      <c r="A25" s="20" t="s">
        <v>327</v>
      </c>
      <c r="B25" s="22" t="s">
        <v>305</v>
      </c>
      <c r="C25" s="19" t="s">
        <v>328</v>
      </c>
      <c r="D25" s="24" t="s">
        <v>329</v>
      </c>
      <c r="E25" s="17" t="s">
        <v>154</v>
      </c>
      <c r="F25" s="17" t="s">
        <v>155</v>
      </c>
      <c r="G25" s="21">
        <v>46079</v>
      </c>
      <c r="H25" s="22" t="s">
        <v>97</v>
      </c>
      <c r="I25" s="22" t="s">
        <v>76</v>
      </c>
      <c r="J25" s="17" t="s">
        <v>330</v>
      </c>
      <c r="K25" s="25" t="s">
        <v>146</v>
      </c>
    </row>
    <row r="26" spans="1:11">
      <c r="A26" s="27" t="s">
        <v>331</v>
      </c>
      <c r="B26" s="30" t="s">
        <v>305</v>
      </c>
      <c r="C26" s="32" t="s">
        <v>332</v>
      </c>
      <c r="D26" s="33" t="s">
        <v>333</v>
      </c>
      <c r="E26" s="28" t="s">
        <v>154</v>
      </c>
      <c r="F26" s="28" t="s">
        <v>155</v>
      </c>
      <c r="G26" s="29">
        <v>46079</v>
      </c>
      <c r="H26" s="30" t="s">
        <v>61</v>
      </c>
      <c r="I26" s="30" t="s">
        <v>76</v>
      </c>
      <c r="J26" s="28" t="s">
        <v>334</v>
      </c>
      <c r="K26" s="34" t="s">
        <v>152</v>
      </c>
    </row>
    <row r="27" spans="1:11">
      <c r="A27" s="20" t="s">
        <v>335</v>
      </c>
      <c r="B27" s="22" t="s">
        <v>305</v>
      </c>
      <c r="C27" s="19" t="s">
        <v>336</v>
      </c>
      <c r="D27" s="24" t="s">
        <v>337</v>
      </c>
      <c r="E27" s="17" t="s">
        <v>225</v>
      </c>
      <c r="F27" s="17" t="s">
        <v>338</v>
      </c>
      <c r="G27" s="21">
        <v>46272</v>
      </c>
      <c r="H27" s="22" t="s">
        <v>97</v>
      </c>
      <c r="I27" s="22" t="s">
        <v>76</v>
      </c>
      <c r="J27" s="17" t="s">
        <v>339</v>
      </c>
      <c r="K27" s="25" t="s">
        <v>121</v>
      </c>
    </row>
    <row r="28" spans="1:11">
      <c r="A28" s="27" t="s">
        <v>340</v>
      </c>
      <c r="B28" s="30" t="s">
        <v>341</v>
      </c>
      <c r="C28" s="32" t="s">
        <v>342</v>
      </c>
      <c r="D28" s="33" t="s">
        <v>343</v>
      </c>
      <c r="E28" s="28" t="s">
        <v>344</v>
      </c>
      <c r="F28" s="28" t="s">
        <v>345</v>
      </c>
      <c r="G28" s="29">
        <v>46236</v>
      </c>
      <c r="H28" s="30" t="s">
        <v>61</v>
      </c>
      <c r="I28" s="30" t="s">
        <v>346</v>
      </c>
      <c r="J28" s="28" t="s">
        <v>347</v>
      </c>
      <c r="K28" s="34" t="s">
        <v>321</v>
      </c>
    </row>
    <row r="29" spans="1:11">
      <c r="A29" s="20" t="s">
        <v>348</v>
      </c>
      <c r="B29" s="22" t="s">
        <v>341</v>
      </c>
      <c r="C29" s="19" t="s">
        <v>349</v>
      </c>
      <c r="D29" s="24" t="s">
        <v>350</v>
      </c>
      <c r="E29" s="17" t="s">
        <v>351</v>
      </c>
      <c r="F29" s="17" t="s">
        <v>352</v>
      </c>
      <c r="G29" s="21">
        <v>46260</v>
      </c>
      <c r="H29" s="22" t="s">
        <v>61</v>
      </c>
      <c r="I29" s="22" t="s">
        <v>346</v>
      </c>
      <c r="J29" s="17" t="s">
        <v>353</v>
      </c>
      <c r="K29" s="25" t="s">
        <v>126</v>
      </c>
    </row>
    <row r="30" spans="1:11">
      <c r="A30" s="27" t="s">
        <v>354</v>
      </c>
      <c r="B30" s="30" t="s">
        <v>341</v>
      </c>
      <c r="C30" s="32" t="s">
        <v>355</v>
      </c>
      <c r="D30" s="33" t="s">
        <v>356</v>
      </c>
      <c r="E30" s="28" t="s">
        <v>357</v>
      </c>
      <c r="F30" s="28" t="s">
        <v>358</v>
      </c>
      <c r="G30" s="29">
        <v>46251</v>
      </c>
      <c r="H30" s="30" t="s">
        <v>97</v>
      </c>
      <c r="I30" s="30" t="s">
        <v>346</v>
      </c>
      <c r="J30" s="28" t="s">
        <v>359</v>
      </c>
      <c r="K30" s="34" t="s">
        <v>121</v>
      </c>
    </row>
    <row r="31" spans="1:11">
      <c r="A31" s="20" t="s">
        <v>360</v>
      </c>
      <c r="B31" s="22" t="s">
        <v>341</v>
      </c>
      <c r="C31" s="19" t="s">
        <v>361</v>
      </c>
      <c r="D31" s="24" t="s">
        <v>362</v>
      </c>
      <c r="E31" s="17" t="s">
        <v>351</v>
      </c>
      <c r="F31" s="17" t="s">
        <v>363</v>
      </c>
      <c r="G31" s="21">
        <v>46143</v>
      </c>
      <c r="H31" s="22" t="s">
        <v>161</v>
      </c>
      <c r="I31" s="22" t="s">
        <v>364</v>
      </c>
      <c r="J31" s="17" t="s">
        <v>365</v>
      </c>
      <c r="K31" s="25"/>
    </row>
    <row r="32" spans="1:11">
      <c r="A32" s="27" t="s">
        <v>366</v>
      </c>
      <c r="B32" s="30" t="s">
        <v>341</v>
      </c>
      <c r="C32" s="32" t="s">
        <v>367</v>
      </c>
      <c r="D32" s="33" t="s">
        <v>368</v>
      </c>
      <c r="E32" s="28" t="s">
        <v>225</v>
      </c>
      <c r="F32" s="28" t="s">
        <v>369</v>
      </c>
      <c r="G32" s="29"/>
      <c r="H32" s="30" t="s">
        <v>61</v>
      </c>
      <c r="I32" s="30" t="s">
        <v>370</v>
      </c>
      <c r="J32" s="28" t="s">
        <v>371</v>
      </c>
      <c r="K32" s="34" t="s">
        <v>82</v>
      </c>
    </row>
    <row r="33" spans="1:11">
      <c r="A33" s="20" t="s">
        <v>372</v>
      </c>
      <c r="B33" s="22" t="s">
        <v>341</v>
      </c>
      <c r="C33" s="19" t="s">
        <v>373</v>
      </c>
      <c r="D33" s="24" t="s">
        <v>374</v>
      </c>
      <c r="E33" s="17" t="s">
        <v>105</v>
      </c>
      <c r="F33" s="17" t="s">
        <v>375</v>
      </c>
      <c r="G33" s="21"/>
      <c r="H33" s="22" t="s">
        <v>61</v>
      </c>
      <c r="I33" s="22" t="s">
        <v>370</v>
      </c>
      <c r="J33" s="17" t="s">
        <v>376</v>
      </c>
      <c r="K33" s="25" t="s">
        <v>103</v>
      </c>
    </row>
    <row r="34" spans="1:11">
      <c r="A34" s="27" t="s">
        <v>377</v>
      </c>
      <c r="B34" s="30" t="s">
        <v>341</v>
      </c>
      <c r="C34" s="32" t="s">
        <v>378</v>
      </c>
      <c r="D34" s="33" t="s">
        <v>379</v>
      </c>
      <c r="E34" s="28" t="s">
        <v>380</v>
      </c>
      <c r="F34" s="28" t="s">
        <v>149</v>
      </c>
      <c r="G34" s="29">
        <v>46079</v>
      </c>
      <c r="H34" s="30" t="s">
        <v>61</v>
      </c>
      <c r="I34" s="30" t="s">
        <v>381</v>
      </c>
      <c r="J34" s="28" t="s">
        <v>382</v>
      </c>
      <c r="K34" s="34" t="s">
        <v>383</v>
      </c>
    </row>
    <row r="35" spans="1:11">
      <c r="A35" s="20" t="s">
        <v>384</v>
      </c>
      <c r="B35" s="22" t="s">
        <v>341</v>
      </c>
      <c r="C35" s="19" t="s">
        <v>385</v>
      </c>
      <c r="D35" s="24" t="s">
        <v>386</v>
      </c>
      <c r="E35" s="17" t="s">
        <v>387</v>
      </c>
      <c r="F35" s="17" t="s">
        <v>388</v>
      </c>
      <c r="G35" s="21">
        <v>46255</v>
      </c>
      <c r="H35" s="22" t="s">
        <v>97</v>
      </c>
      <c r="I35" s="22" t="s">
        <v>76</v>
      </c>
      <c r="J35" s="17" t="s">
        <v>389</v>
      </c>
      <c r="K35" s="25" t="s">
        <v>390</v>
      </c>
    </row>
  </sheetData>
  <mergeCells count="1">
    <mergeCell ref="A1:K1"/>
  </mergeCells>
  <conditionalFormatting sqref="B3:B35">
    <cfRule type="containsText" dxfId="3" priority="1" operator="containsText" text="Risk">
      <formula>NOT(ISERROR(SEARCH("Risk",B3)))</formula>
    </cfRule>
  </conditionalFormatting>
  <conditionalFormatting sqref="B3:B35">
    <cfRule type="containsText" dxfId="2" priority="2" operator="containsText" text="Assumption">
      <formula>NOT(ISERROR(SEARCH("Assumption",B3)))</formula>
    </cfRule>
  </conditionalFormatting>
  <conditionalFormatting sqref="B3:B35">
    <cfRule type="containsText" dxfId="1" priority="3" operator="containsText" text="Issue">
      <formula>NOT(ISERROR(SEARCH("Issue",B3)))</formula>
    </cfRule>
  </conditionalFormatting>
  <conditionalFormatting sqref="B3:B35">
    <cfRule type="containsText" dxfId="0" priority="4" operator="containsText" text="Dependency">
      <formula>NOT(ISERROR(SEARCH("Dependency",B3)))</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4D85B-23E2-4E1A-8A8F-0B3C3E5DBC9E}">
  <dimension ref="A1:E26"/>
  <sheetViews>
    <sheetView workbookViewId="0">
      <pane xSplit="2" ySplit="2" topLeftCell="C3" activePane="bottomRight" state="frozen"/>
      <selection pane="bottomRight"/>
      <selection pane="bottomLeft"/>
      <selection pane="topRight"/>
    </sheetView>
  </sheetViews>
  <sheetFormatPr defaultRowHeight="15"/>
  <cols>
    <col min="1" max="1" width="9.7109375" customWidth="1"/>
    <col min="2" max="2" width="19.7109375" customWidth="1"/>
    <col min="3" max="3" width="72.7109375" customWidth="1"/>
    <col min="4" max="4" width="14.7109375" customWidth="1"/>
    <col min="5" max="5" width="86.7109375" customWidth="1"/>
  </cols>
  <sheetData>
    <row r="1" spans="1:5" ht="27.75" customHeight="1">
      <c r="A1" s="15" t="s">
        <v>391</v>
      </c>
      <c r="B1" s="15"/>
      <c r="C1" s="15"/>
      <c r="D1" s="15"/>
      <c r="E1" s="15"/>
    </row>
    <row r="2" spans="1:5" ht="30" customHeight="1">
      <c r="A2" s="16" t="s">
        <v>392</v>
      </c>
      <c r="B2" s="16" t="s">
        <v>192</v>
      </c>
      <c r="C2" s="16" t="s">
        <v>49</v>
      </c>
      <c r="D2" s="16" t="s">
        <v>393</v>
      </c>
      <c r="E2" s="16" t="s">
        <v>394</v>
      </c>
    </row>
    <row r="3" spans="1:5">
      <c r="A3" s="20" t="s">
        <v>395</v>
      </c>
      <c r="B3" s="18" t="s">
        <v>396</v>
      </c>
      <c r="C3" s="17" t="s">
        <v>397</v>
      </c>
      <c r="D3" s="21">
        <v>46271</v>
      </c>
      <c r="E3" s="26" t="s">
        <v>398</v>
      </c>
    </row>
    <row r="4" spans="1:5">
      <c r="A4" s="27" t="s">
        <v>399</v>
      </c>
      <c r="B4" s="35" t="s">
        <v>396</v>
      </c>
      <c r="C4" s="28" t="s">
        <v>400</v>
      </c>
      <c r="D4" s="29">
        <v>46269</v>
      </c>
      <c r="E4" s="36" t="s">
        <v>398</v>
      </c>
    </row>
    <row r="5" spans="1:5">
      <c r="A5" s="20" t="s">
        <v>401</v>
      </c>
      <c r="B5" s="18" t="s">
        <v>396</v>
      </c>
      <c r="C5" s="17" t="s">
        <v>402</v>
      </c>
      <c r="D5" s="21">
        <v>46255</v>
      </c>
      <c r="E5" s="26" t="s">
        <v>403</v>
      </c>
    </row>
    <row r="6" spans="1:5">
      <c r="A6" s="27" t="s">
        <v>404</v>
      </c>
      <c r="B6" s="35" t="s">
        <v>396</v>
      </c>
      <c r="C6" s="28" t="s">
        <v>405</v>
      </c>
      <c r="D6" s="29">
        <v>46246</v>
      </c>
      <c r="E6" s="36" t="s">
        <v>403</v>
      </c>
    </row>
    <row r="7" spans="1:5">
      <c r="A7" s="20" t="s">
        <v>406</v>
      </c>
      <c r="B7" s="18" t="s">
        <v>396</v>
      </c>
      <c r="C7" s="17" t="s">
        <v>407</v>
      </c>
      <c r="D7" s="21">
        <v>46252</v>
      </c>
      <c r="E7" s="26" t="s">
        <v>408</v>
      </c>
    </row>
    <row r="8" spans="1:5">
      <c r="A8" s="27" t="s">
        <v>409</v>
      </c>
      <c r="B8" s="35" t="s">
        <v>396</v>
      </c>
      <c r="C8" s="28" t="s">
        <v>410</v>
      </c>
      <c r="D8" s="29">
        <v>46265</v>
      </c>
      <c r="E8" s="36" t="s">
        <v>411</v>
      </c>
    </row>
    <row r="9" spans="1:5">
      <c r="A9" s="20" t="s">
        <v>412</v>
      </c>
      <c r="B9" s="18" t="s">
        <v>396</v>
      </c>
      <c r="C9" s="17" t="s">
        <v>413</v>
      </c>
      <c r="D9" s="21">
        <v>46267</v>
      </c>
      <c r="E9" s="26" t="s">
        <v>414</v>
      </c>
    </row>
    <row r="10" spans="1:5">
      <c r="A10" s="27" t="s">
        <v>415</v>
      </c>
      <c r="B10" s="35" t="s">
        <v>416</v>
      </c>
      <c r="C10" s="28" t="s">
        <v>417</v>
      </c>
      <c r="D10" s="29">
        <v>46192</v>
      </c>
      <c r="E10" s="36" t="s">
        <v>418</v>
      </c>
    </row>
    <row r="11" spans="1:5">
      <c r="A11" s="20" t="s">
        <v>419</v>
      </c>
      <c r="B11" s="18" t="s">
        <v>416</v>
      </c>
      <c r="C11" s="17" t="s">
        <v>420</v>
      </c>
      <c r="D11" s="21">
        <v>46079</v>
      </c>
      <c r="E11" s="26" t="s">
        <v>421</v>
      </c>
    </row>
    <row r="12" spans="1:5">
      <c r="A12" s="27" t="s">
        <v>422</v>
      </c>
      <c r="B12" s="35" t="s">
        <v>416</v>
      </c>
      <c r="C12" s="28" t="s">
        <v>423</v>
      </c>
      <c r="D12" s="29">
        <v>46035</v>
      </c>
      <c r="E12" s="36" t="s">
        <v>424</v>
      </c>
    </row>
    <row r="13" spans="1:5">
      <c r="A13" s="20" t="s">
        <v>425</v>
      </c>
      <c r="B13" s="18" t="s">
        <v>426</v>
      </c>
      <c r="C13" s="17" t="s">
        <v>427</v>
      </c>
      <c r="D13" s="21">
        <v>46272</v>
      </c>
      <c r="E13" s="26" t="s">
        <v>428</v>
      </c>
    </row>
    <row r="14" spans="1:5">
      <c r="A14" s="27" t="s">
        <v>429</v>
      </c>
      <c r="B14" s="35" t="s">
        <v>426</v>
      </c>
      <c r="C14" s="28" t="s">
        <v>430</v>
      </c>
      <c r="D14" s="29">
        <v>46272</v>
      </c>
      <c r="E14" s="36" t="s">
        <v>428</v>
      </c>
    </row>
    <row r="15" spans="1:5">
      <c r="A15" s="20" t="s">
        <v>431</v>
      </c>
      <c r="B15" s="18" t="s">
        <v>426</v>
      </c>
      <c r="C15" s="17" t="s">
        <v>432</v>
      </c>
      <c r="D15" s="21">
        <v>46057</v>
      </c>
      <c r="E15" s="26" t="s">
        <v>433</v>
      </c>
    </row>
    <row r="16" spans="1:5">
      <c r="A16" s="27" t="s">
        <v>434</v>
      </c>
      <c r="B16" s="35" t="s">
        <v>426</v>
      </c>
      <c r="C16" s="28" t="s">
        <v>435</v>
      </c>
      <c r="D16" s="29"/>
      <c r="E16" s="36" t="s">
        <v>433</v>
      </c>
    </row>
    <row r="17" spans="1:5">
      <c r="A17" s="20" t="s">
        <v>436</v>
      </c>
      <c r="B17" s="18" t="s">
        <v>426</v>
      </c>
      <c r="C17" s="17" t="s">
        <v>437</v>
      </c>
      <c r="D17" s="21"/>
      <c r="E17" s="26" t="s">
        <v>438</v>
      </c>
    </row>
    <row r="18" spans="1:5">
      <c r="A18" s="27" t="s">
        <v>439</v>
      </c>
      <c r="B18" s="35" t="s">
        <v>426</v>
      </c>
      <c r="C18" s="28" t="s">
        <v>440</v>
      </c>
      <c r="D18" s="29"/>
      <c r="E18" s="36" t="s">
        <v>441</v>
      </c>
    </row>
    <row r="19" spans="1:5">
      <c r="A19" s="20" t="s">
        <v>442</v>
      </c>
      <c r="B19" s="18" t="s">
        <v>443</v>
      </c>
      <c r="C19" s="17" t="s">
        <v>444</v>
      </c>
      <c r="D19" s="21">
        <v>46237</v>
      </c>
      <c r="E19" s="26" t="s">
        <v>445</v>
      </c>
    </row>
    <row r="20" spans="1:5">
      <c r="A20" s="27" t="s">
        <v>446</v>
      </c>
      <c r="B20" s="35" t="s">
        <v>443</v>
      </c>
      <c r="C20" s="28" t="s">
        <v>447</v>
      </c>
      <c r="D20" s="29"/>
      <c r="E20" s="36" t="s">
        <v>448</v>
      </c>
    </row>
    <row r="21" spans="1:5">
      <c r="A21" s="20" t="s">
        <v>449</v>
      </c>
      <c r="B21" s="18" t="s">
        <v>443</v>
      </c>
      <c r="C21" s="17" t="s">
        <v>450</v>
      </c>
      <c r="D21" s="21"/>
      <c r="E21" s="26" t="s">
        <v>451</v>
      </c>
    </row>
    <row r="22" spans="1:5">
      <c r="A22" s="27" t="s">
        <v>452</v>
      </c>
      <c r="B22" s="35" t="s">
        <v>443</v>
      </c>
      <c r="C22" s="28" t="s">
        <v>453</v>
      </c>
      <c r="D22" s="29"/>
      <c r="E22" s="36" t="s">
        <v>454</v>
      </c>
    </row>
    <row r="23" spans="1:5">
      <c r="A23" s="20" t="s">
        <v>455</v>
      </c>
      <c r="B23" s="18" t="s">
        <v>443</v>
      </c>
      <c r="C23" s="17" t="s">
        <v>456</v>
      </c>
      <c r="D23" s="21"/>
      <c r="E23" s="26" t="s">
        <v>457</v>
      </c>
    </row>
    <row r="24" spans="1:5">
      <c r="A24" s="27" t="s">
        <v>458</v>
      </c>
      <c r="B24" s="35" t="s">
        <v>443</v>
      </c>
      <c r="C24" s="28" t="s">
        <v>459</v>
      </c>
      <c r="D24" s="29"/>
      <c r="E24" s="36" t="s">
        <v>460</v>
      </c>
    </row>
    <row r="25" spans="1:5">
      <c r="A25" s="20" t="s">
        <v>461</v>
      </c>
      <c r="B25" s="18" t="s">
        <v>443</v>
      </c>
      <c r="C25" s="17" t="s">
        <v>462</v>
      </c>
      <c r="D25" s="21"/>
      <c r="E25" s="26" t="s">
        <v>463</v>
      </c>
    </row>
    <row r="26" spans="1:5">
      <c r="A26" s="27" t="s">
        <v>464</v>
      </c>
      <c r="B26" s="35" t="s">
        <v>443</v>
      </c>
      <c r="C26" s="28" t="s">
        <v>465</v>
      </c>
      <c r="D26" s="29">
        <v>46090</v>
      </c>
      <c r="E26" s="36" t="s">
        <v>466</v>
      </c>
    </row>
  </sheetData>
  <mergeCells count="1">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410C10365B41458A488A2E06A7CDDA" ma:contentTypeVersion="16" ma:contentTypeDescription="Create a new document." ma:contentTypeScope="" ma:versionID="8fc8c9c986ff763fb0d30ebcc45645fb">
  <xsd:schema xmlns:xsd="http://www.w3.org/2001/XMLSchema" xmlns:xs="http://www.w3.org/2001/XMLSchema" xmlns:p="http://schemas.microsoft.com/office/2006/metadata/properties" xmlns:ns1="http://schemas.microsoft.com/sharepoint/v3" xmlns:ns2="debf2d1a-3119-443f-9311-2f3fb0fd7de8" xmlns:ns3="9ece1660-89e4-4efe-8613-f619625afc8d" targetNamespace="http://schemas.microsoft.com/office/2006/metadata/properties" ma:root="true" ma:fieldsID="8a6a739d9051ad82eb6b3b4cb1429ef8" ns1:_="" ns2:_="" ns3:_="">
    <xsd:import namespace="http://schemas.microsoft.com/sharepoint/v3"/>
    <xsd:import namespace="debf2d1a-3119-443f-9311-2f3fb0fd7de8"/>
    <xsd:import namespace="9ece1660-89e4-4efe-8613-f619625afc8d"/>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HasDigitalSignature" minOccurs="0"/>
                <xsd:element ref="ns2:DigitalSignatureProvider"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bf2d1a-3119-443f-9311-2f3fb0fd7de8"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HasDigitalSignature" ma:index="14" nillable="true" ma:displayName="Signed electronically" ma:internalName="HasDigitalSignature" ma:readOnly="true">
      <xsd:simpleType>
        <xsd:restriction base="dms:Boolean"/>
      </xsd:simpleType>
    </xsd:element>
    <xsd:element name="DigitalSignatureProvider" ma:index="15" nillable="true" ma:displayName="Signature provider" ma:internalName="DigitalSignatureProvider"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ce1660-89e4-4efe-8613-f619625afc8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42c6ae-3fbc-4b15-b29b-26f803fb8319}" ma:internalName="TaxCatchAll" ma:showField="CatchAllData" ma:web="9ece1660-89e4-4efe-8613-f619625afc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9ece1660-89e4-4efe-8613-f619625afc8d" xsi:nil="true"/>
    <_ip_UnifiedCompliancePolicyProperties xmlns="http://schemas.microsoft.com/sharepoint/v3" xsi:nil="true"/>
    <lcf76f155ced4ddcb4097134ff3c332f xmlns="debf2d1a-3119-443f-9311-2f3fb0fd7de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BADADBB-6D5F-4568-9EC4-9A65DDF2A0E7}"/>
</file>

<file path=customXml/itemProps2.xml><?xml version="1.0" encoding="utf-8"?>
<ds:datastoreItem xmlns:ds="http://schemas.openxmlformats.org/officeDocument/2006/customXml" ds:itemID="{52FC80E3-07B0-49B4-8534-F9AF2BF72C44}"/>
</file>

<file path=customXml/itemProps3.xml><?xml version="1.0" encoding="utf-8"?>
<ds:datastoreItem xmlns:ds="http://schemas.openxmlformats.org/officeDocument/2006/customXml" ds:itemID="{CBCACDA8-D3CE-4DC4-8E09-033B35929BAB}"/>
</file>

<file path=docMetadata/LabelInfo.xml><?xml version="1.0" encoding="utf-8"?>
<clbl:labelList xmlns:clbl="http://schemas.microsoft.com/office/2020/mipLabelMetadata">
  <clbl:label id="{87867195-f2b8-4ac2-b0b6-6bb73cb33afc}" enabled="1" method="Privileged" siteId="{72f988bf-86f1-41af-91ab-2d7cd011db47}" removed="0"/>
  <clbl:label id="{defa4170-0d19-0005-0004-bc88714345d2}" enabled="1" method="Standard" siteId="{3b9917a3-e84c-4503-9de4-49e31e5f2dc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i:0#.f|membership|coreyg@m365cpi81743996.onmicrosoft.com</cp:lastModifiedBy>
  <cp:revision/>
  <dcterms:created xsi:type="dcterms:W3CDTF">2026-09-07T08:49:12Z</dcterms:created>
  <dcterms:modified xsi:type="dcterms:W3CDTF">2026-09-07T08:55:49Z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0x01010042410C10365B41458A488A2E06A7CDDA</vt:lpwstr>
  </property>
  <property fmtid="{D5CDD505-2E9C-101B-9397-08002B2CF9AE}" pid="3" name="MediaServiceImageTags">
    <vt:lpwstr/>
  </property>
</Properties>
</file>