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icrosoft.sharepoint-df.com/teams/GSA-BOBUHAC/Shared Documents/WORK/Cowork/Comparison/output_v2/"/>
    </mc:Choice>
  </mc:AlternateContent>
  <xr:revisionPtr revIDLastSave="1" documentId="11_D728EAA8DA6858BB3CFA19EA5C3F453E1C54EEB8" xr6:coauthVersionLast="47" xr6:coauthVersionMax="47" xr10:uidLastSave="{0B12D81D-09D1-4429-9835-93746B9A0836}"/>
  <bookViews>
    <workbookView xWindow="-108" yWindow="-108" windowWidth="23256" windowHeight="13896" xr2:uid="{00000000-000D-0000-FFFF-FFFF00000000}"/>
  </bookViews>
  <sheets>
    <sheet name="Read Me" sheetId="1" r:id="rId1"/>
    <sheet name="Line Items" sheetId="2" r:id="rId2"/>
    <sheet name="Variance Summary" sheetId="3" r:id="rId3"/>
    <sheet name="Benchmarks" sheetId="4" r:id="rId4"/>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3" l="1"/>
  <c r="B16" i="3"/>
  <c r="B15" i="3"/>
  <c r="B14" i="3"/>
  <c r="C10" i="3"/>
  <c r="B10" i="3"/>
  <c r="E10" i="3" s="1"/>
  <c r="C9" i="3"/>
  <c r="B9" i="3"/>
  <c r="D9" i="3" s="1"/>
  <c r="F9" i="3" s="1"/>
  <c r="C8" i="3"/>
  <c r="B8" i="3"/>
  <c r="E8" i="3" s="1"/>
  <c r="C7" i="3"/>
  <c r="B7" i="3"/>
  <c r="E7" i="3" s="1"/>
  <c r="C6" i="3"/>
  <c r="B6" i="3"/>
  <c r="E6" i="3" s="1"/>
  <c r="C5" i="3"/>
  <c r="C11" i="3" s="1"/>
  <c r="B5" i="3"/>
  <c r="D5" i="3" s="1"/>
  <c r="F5" i="3" s="1"/>
  <c r="G21" i="2"/>
  <c r="F21" i="2"/>
  <c r="E21" i="2"/>
  <c r="D21" i="2"/>
  <c r="G20" i="2"/>
  <c r="F20" i="2"/>
  <c r="G19" i="2"/>
  <c r="F19" i="2"/>
  <c r="G18" i="2"/>
  <c r="F18" i="2"/>
  <c r="G17" i="2"/>
  <c r="F17" i="2"/>
  <c r="G16" i="2"/>
  <c r="F16" i="2"/>
  <c r="G15" i="2"/>
  <c r="F15" i="2"/>
  <c r="G14" i="2"/>
  <c r="F14" i="2"/>
  <c r="G13" i="2"/>
  <c r="F13" i="2"/>
  <c r="G12" i="2"/>
  <c r="F12" i="2"/>
  <c r="G11" i="2"/>
  <c r="F11" i="2"/>
  <c r="G10" i="2"/>
  <c r="F10" i="2"/>
  <c r="G9" i="2"/>
  <c r="F9" i="2"/>
  <c r="G8" i="2"/>
  <c r="F8" i="2"/>
  <c r="G7" i="2"/>
  <c r="F7" i="2"/>
  <c r="G6" i="2"/>
  <c r="F6" i="2"/>
  <c r="G5" i="2"/>
  <c r="F5" i="2"/>
  <c r="D6" i="3" l="1"/>
  <c r="F6" i="3" s="1"/>
  <c r="E9" i="3"/>
  <c r="D10" i="3"/>
  <c r="F10" i="3" s="1"/>
  <c r="D7" i="3"/>
  <c r="F7" i="3" s="1"/>
  <c r="E5" i="3"/>
  <c r="B11" i="3"/>
  <c r="D11" i="3"/>
  <c r="F11" i="3" s="1"/>
  <c r="D8" i="3"/>
  <c r="F8" i="3" s="1"/>
  <c r="E11" i="3"/>
</calcChain>
</file>

<file path=xl/sharedStrings.xml><?xml version="1.0" encoding="utf-8"?>
<sst xmlns="http://schemas.openxmlformats.org/spreadsheetml/2006/main" count="301" uniqueCount="239">
  <si>
    <t>Budget &amp; Spend Review</t>
  </si>
  <si>
    <t>Prepared for Bojan Buhac  |  How2Demos  |  Fiscal period reviewed: FY2026 (Jul–Sep 2026 quarter), prepared 3 September 2026</t>
  </si>
  <si>
    <t>Purpose</t>
  </si>
  <si>
    <t>A budget-vs-actual variance review covering the current fiscal period. The workbook is structured for line-item tracking (item, owner, planned, actual, variance, comment) with an automatic variance summary, and carries verified external benchmarks for indexing and challenging each cost line.</t>
  </si>
  <si>
    <t>IMPORTANT — DATA COVERAGE</t>
  </si>
  <si>
    <t>What was searched</t>
  </si>
  <si>
    <t>Outlook mail (Apr–Sep 2026, 75 most recent messages reviewed individually), Microsoft Teams (all 5 teams; Procurement team channel history), Teams chats (all 9), OneDrive and SharePoint files, and the Outlook calendar (Jul–Sep 2026). Keyword sweeps covered: budget, cost, invoice, approval, spend, purchase order, procurement, expenditure, licence renewal, quote, supplier, payment, finance, forecast, actual, variance, and cost overrun.</t>
  </si>
  <si>
    <t>What was found</t>
  </si>
  <si>
    <t>No budget, cost, invoice, or approval records exist in the searched environment for this fiscal period. Specifically:
•  Email — the mailbox for this period contains only automated system traffic (Entra ID role activations, Power Automate flow-failure alerts, tenant digests, Power Apps share requests). No financial correspondence.
•  Teams — the Procurement team has one channel (RFP) whose entire message history is system join/leave events with no authored posts. No chat contains financial discussion.
•  Calendar — no events scheduled between 1 July and 1 October 2026, so no budget reviews or approval meetings.
•  Files — 'Contoso Purchasing Data - Q1.xlsx' is a cardholder reference list (name, title, department, approval-required flag), not spend data. 'T.I.G.RE.S SOW v1.6.docx' defines scope, architecture, deliverables and responsibilities but contains no rates, fees or amounts.</t>
  </si>
  <si>
    <t>How this affects the workbook</t>
  </si>
  <si>
    <t>Planned and actual figures have NOT been invented. Every monetary cell on the Line Items sheet is an empty, amber-shaded placeholder awaiting your input. The line items themselves are real — each is traced to a named workstream, deliverable or responsibility in T.I.G.RE.S SOW v1.6.docx, with the source clause recorded in the Source column. The variance and summary maths are live formulas: enter Planned and Actual and every figure downstream calculates itself.</t>
  </si>
  <si>
    <t>To complete it</t>
  </si>
  <si>
    <t>Enter Planned and Actual on the Line Items sheet. Adjust Category and Owner where your allocation differs from the SOW's split of responsibility. Add or delete rows freely — the summary aggregates by category with SUMIF and adapts automatically. If you can point to a finance-system export, a different tenant, or upload the source workbook, the figures can be populated directly instead.</t>
  </si>
  <si>
    <t>External benchmarks</t>
  </si>
  <si>
    <t>The Benchmarks sheet carries 21 verified 2025–26 reference points from official statistical agencies (BLS, Eurostat, ONS, Statistics Canada, Federal Reserve, ECB, Bank of England, Bank of Canada), government guidance (HM Treasury Green Book, US GAO) and published industry surveys (Gartner, GBTA, Zylo, ATD). Every figure carries its period, an Actual/Forecast flag, the issuing body and a live URL. Forecasts are labelled as such and should not be presented as outturn.</t>
  </si>
  <si>
    <t>Headline benchmark finding</t>
  </si>
  <si>
    <t>Headline consumer inflation (2.9%–3.4%) materially understates cost pressure on an IT/professional-services engagement. The indices that actually govern these budget lines run higher: US producer prices +4.7%, UK services producer prices +4.3%, SaaS renewals ~7.8% median, worldwide software spend forecast +14.7%. A budget escalated only at headline CPI will be under-provisioned. Index each line to its specific benchmark — the mapping is on the Benchmarks sheet.</t>
  </si>
  <si>
    <t>Line-Item Budget &amp; Spend</t>
  </si>
  <si>
    <t>Planned and Actual are empty placeholders — no figures were available in the source environment. Variance = Actual − Planned (negative = underspend). Enter values and all totals update automatically.</t>
  </si>
  <si>
    <t>Item</t>
  </si>
  <si>
    <t>Category</t>
  </si>
  <si>
    <t>Owner</t>
  </si>
  <si>
    <t>Planned</t>
  </si>
  <si>
    <t>Actual</t>
  </si>
  <si>
    <t>Variance</t>
  </si>
  <si>
    <t>Variance %</t>
  </si>
  <si>
    <t>Comment</t>
  </si>
  <si>
    <t>Source (traceability)</t>
  </si>
  <si>
    <t>Architecture design and solutioning</t>
  </si>
  <si>
    <t>Professional services</t>
  </si>
  <si>
    <t>Microsoft — AI Cloud Solution Architect</t>
  </si>
  <si>
    <t>Core design workstream. Benchmark escalation to US PPI +4.7% / UK SPPI +4.3% (no authoritative IT day-rate index exists).</t>
  </si>
  <si>
    <t>SOW v1.6, title page &amp; §1 Introduction</t>
  </si>
  <si>
    <t>Copilot Studio agent build — Phase 1</t>
  </si>
  <si>
    <t>Microsoft</t>
  </si>
  <si>
    <t>Phase 1 scoped to text-based ingestion and grounded Q&amp;A; multimodal deferred to Phase 2.</t>
  </si>
  <si>
    <t>SOW v1.6, §1 and §4 Scope of Work</t>
  </si>
  <si>
    <t>SharePoint knowledge-source configuration and indexing</t>
  </si>
  <si>
    <t>Indexing of the dedicated Titan Strategy library; broader tenant excluded from Phase 1.</t>
  </si>
  <si>
    <t>SOW v1.6, §3 Knowledge sources</t>
  </si>
  <si>
    <t>Azure Blob Storage staging repository (alternative pattern)</t>
  </si>
  <si>
    <t>Cloud / infrastructure</t>
  </si>
  <si>
    <t>Microsoft / Titan IT</t>
  </si>
  <si>
    <t>Optional Phase 1 path where controlled ingestion is required. Cost applies only if this pattern is selected.</t>
  </si>
  <si>
    <t>SOW v1.6, §3 Knowledge-source options (b)</t>
  </si>
  <si>
    <t>SharePoint Advanced Management oversharing assessment</t>
  </si>
  <si>
    <t>Titan IT</t>
  </si>
  <si>
    <t>Prerequisite governance gate before SharePoint is enabled as a knowledge source.</t>
  </si>
  <si>
    <t>SOW v1.6, §3 Governance and access alignment</t>
  </si>
  <si>
    <t>External source ingestion workflow (curated, manual)</t>
  </si>
  <si>
    <t>Titan Strategy team</t>
  </si>
  <si>
    <t>Phase 1 is a manual curated workflow; automated authenticated ingestion is Phase 2.</t>
  </si>
  <si>
    <t>SOW v1.6, §5.4 External Source Specification</t>
  </si>
  <si>
    <t>Bottom-up insight and approval workflow (Dataverse)</t>
  </si>
  <si>
    <t>Microsoft / Titan approvers</t>
  </si>
  <si>
    <t>Named Phase 1 deliverable. Human-in-the-loop review before promotion to Knowledge record.</t>
  </si>
  <si>
    <t>SOW v1.6, §5.5 — 'a Phase 1 deliverable'</t>
  </si>
  <si>
    <t>UAT test plan authoring</t>
  </si>
  <si>
    <t>Explicitly a Microsoft deliverable, agreed with Titan before execution.</t>
  </si>
  <si>
    <t>SOW v1.6, §6 — 'a Microsoft deliverable'</t>
  </si>
  <si>
    <t>UAT execution and defect remediation</t>
  </si>
  <si>
    <t>Titan Strategy team (SMEs)</t>
  </si>
  <si>
    <t>Requires nominated sponsor and SMEs for requirements validation and UAT.</t>
  </si>
  <si>
    <t>SOW v1.6, §6 Testing; §1 assumptions</t>
  </si>
  <si>
    <t>Pilot user onboarding and prompt-starter guidance</t>
  </si>
  <si>
    <t>Training / enablement</t>
  </si>
  <si>
    <t>Onboarding pack for pilot users bounded to the Strategy team. Benchmark: ATD ~$846 per employee.</t>
  </si>
  <si>
    <t>SOW v1.6, §2 Phase 1 capability set</t>
  </si>
  <si>
    <t>Copilot Studio licensing / message capacity</t>
  </si>
  <si>
    <t>Software licensing</t>
  </si>
  <si>
    <t>Index to SaaS renewal benchmark ~7.8% median, not headline CPI. AI-feature premiums run 20–40%.</t>
  </si>
  <si>
    <t>SOW v1.6, §3 Platform (Copilot Studio / Power Platform)</t>
  </si>
  <si>
    <t>Power Platform / Dataverse capacity</t>
  </si>
  <si>
    <t>Dataverse environment size drives indexing duration (5–30 min per SOW) and capacity cost.</t>
  </si>
  <si>
    <t>SOW v1.6, §3 — Dataverse indexing note</t>
  </si>
  <si>
    <t>Azure consumption — storage and search</t>
  </si>
  <si>
    <t>Migration to Azure AI Search may be evaluated post-Phase 1; treat as a Phase 2 cost line.</t>
  </si>
  <si>
    <t>SOW v1.6, §3 — Azure AI Search evaluation</t>
  </si>
  <si>
    <t>Subscription analyst sources (manual export in Phase 1)</t>
  </si>
  <si>
    <t>Titan-held user seats (e.g. analyst portals). Automated authenticated ingestion is out of scope for Phase 1.</t>
  </si>
  <si>
    <t>SOW v1.6, §5.4 Subscription Sources</t>
  </si>
  <si>
    <t>Travel and expenses</t>
  </si>
  <si>
    <t>Travel</t>
  </si>
  <si>
    <t>Microsoft / Titan</t>
  </si>
  <si>
    <t>Index to GBTA +7.2% for 2026 (price-driven, forecast). Energy-shock sensitive — review if oil path changes.</t>
  </si>
  <si>
    <t>[Confirm — not specified in SOW v1.6]</t>
  </si>
  <si>
    <t>Contingency / risk provision</t>
  </si>
  <si>
    <t>Contingency</t>
  </si>
  <si>
    <t>Project sponsor</t>
  </si>
  <si>
    <t>HM Treasury Green Book optimism bias for Equipment/Development (incl. IT &amp; software): 10% floor, up to 200% upper bound. Outsourcing 41%.</t>
  </si>
  <si>
    <t>External guidance — see Benchmarks sheet, rows 18–19</t>
  </si>
  <si>
    <t>TOTAL</t>
  </si>
  <si>
    <t>Amber cells are placeholders — no planned or actual figures were present in the searched environment. Nothing here is estimated or illustrative.</t>
  </si>
  <si>
    <t>Variance Summary</t>
  </si>
  <si>
    <t>Aggregated from the Line Items sheet by category. All cells are live formulas — they populate as soon as Planned and Actual are entered.</t>
  </si>
  <si>
    <t>Status</t>
  </si>
  <si>
    <t>Control checks</t>
  </si>
  <si>
    <t>Line items captured</t>
  </si>
  <si>
    <t>Lines with planned figure entered</t>
  </si>
  <si>
    <t>Lines with actual figure entered</t>
  </si>
  <si>
    <t>Category totals reconcile to line-item total</t>
  </si>
  <si>
    <t>Lines over 10% variance</t>
  </si>
  <si>
    <t>Benchmark escalation reference</t>
  </si>
  <si>
    <t>Headline CPI floor (US/EU/UK/CA)</t>
  </si>
  <si>
    <t>2.9% – 3.4%</t>
  </si>
  <si>
    <t>Actual, 12 months to Jul/Aug 2026 — general escalation floor only</t>
  </si>
  <si>
    <t>US producer prices (final demand)</t>
  </si>
  <si>
    <t>4.7%</t>
  </si>
  <si>
    <t>Actual, 12 months to Jul 2026 — proxy for consulting day rates</t>
  </si>
  <si>
    <t>UK services producer prices (SPPI)</t>
  </si>
  <si>
    <t>4.3%</t>
  </si>
  <si>
    <t>Actual, year to Q2 2026 — proxy for consulting day rates</t>
  </si>
  <si>
    <t>SaaS renewal uplift (median)</t>
  </si>
  <si>
    <t>7.8%</t>
  </si>
  <si>
    <t>Survey, 2026 — apply to software licensing lines</t>
  </si>
  <si>
    <t>Worldwide software spend growth</t>
  </si>
  <si>
    <t>14.7%</t>
  </si>
  <si>
    <t>Forecast, 2026 — blends price and volume; upper bound</t>
  </si>
  <si>
    <t>Business travel spend</t>
  </si>
  <si>
    <t>7.2%</t>
  </si>
  <si>
    <t>Forecast, 2026 — price-driven</t>
  </si>
  <si>
    <t>Green Book contingency, IT/Development</t>
  </si>
  <si>
    <t>10% floor – 200% upper</t>
  </si>
  <si>
    <t>HM Treasury optimism-bias guidance</t>
  </si>
  <si>
    <t>Full detail, periods and source URLs on the Benchmarks sheet.</t>
  </si>
  <si>
    <t>External Benchmarks — Public-Sector Inflation &amp; Procurement Costs, 2025–26</t>
  </si>
  <si>
    <t>Verified reference points for indexing and challenging budget lines. 'Actual' = published outturn; 'Forecast' = projection, not outturn. Retrieved 3 September 2026.</t>
  </si>
  <si>
    <t>#</t>
  </si>
  <si>
    <t>Benchmark</t>
  </si>
  <si>
    <t>Value</t>
  </si>
  <si>
    <t>Period</t>
  </si>
  <si>
    <t>Basis</t>
  </si>
  <si>
    <t>Source organisation</t>
  </si>
  <si>
    <t>URL</t>
  </si>
  <si>
    <t>US headline CPI</t>
  </si>
  <si>
    <t>3.4%</t>
  </si>
  <si>
    <t>12 months to Jul 2026</t>
  </si>
  <si>
    <t>US Bureau of Labor Statistics</t>
  </si>
  <si>
    <t>https://www.bls.gov/opub/ted/2026/consumer-prices-up-3-4-over-the-year-in-july-2026.htm</t>
  </si>
  <si>
    <t>US PCE inflation (Fed projection)</t>
  </si>
  <si>
    <t>3.6% (2026); 2.3% (2027)</t>
  </si>
  <si>
    <t>2026–27</t>
  </si>
  <si>
    <t>Forecast</t>
  </si>
  <si>
    <t>Federal Reserve (FOMC SEP)</t>
  </si>
  <si>
    <t>https://www.federalreserve.gov/monetarypolicy/files/fomcprojtabl20260617.pdf</t>
  </si>
  <si>
    <t>Euro area HICP</t>
  </si>
  <si>
    <t>3.3%</t>
  </si>
  <si>
    <t>Aug 2026 (flash)</t>
  </si>
  <si>
    <t>Actual (est.)</t>
  </si>
  <si>
    <t>Eurostat</t>
  </si>
  <si>
    <t>https://ec.europa.eu/eurostat/web/products-euro-indicators/w/2-01092026-ap</t>
  </si>
  <si>
    <t>Euro area HICP (ECB projection)</t>
  </si>
  <si>
    <t>3.0% (2026); 2.3% (2027)</t>
  </si>
  <si>
    <t>2025–28</t>
  </si>
  <si>
    <t>ECB / Eurosystem staff</t>
  </si>
  <si>
    <t>https://www.ecb.europa.eu/press/projections/html/ecb.projections202606_eurosystemstaff~a495110f8d.en.html</t>
  </si>
  <si>
    <t>UK headline CPI</t>
  </si>
  <si>
    <t>2.9%</t>
  </si>
  <si>
    <t>Office for National Statistics</t>
  </si>
  <si>
    <t>https://www.ons.gov.uk/economy/inflationandpriceindices/bulletins/consumerpriceinflation/latest</t>
  </si>
  <si>
    <t>UK CPI (BoE projection)</t>
  </si>
  <si>
    <t>3.2%</t>
  </si>
  <si>
    <t>2026 Q4 average</t>
  </si>
  <si>
    <t>Bank of England</t>
  </si>
  <si>
    <t>https://www.bankofengland.co.uk/monetary-policy-report/2026/july-2026</t>
  </si>
  <si>
    <t>Canada headline CPI</t>
  </si>
  <si>
    <t>3.0%</t>
  </si>
  <si>
    <t>Statistics Canada</t>
  </si>
  <si>
    <t>https://www150.statcan.gc.ca/n1/daily-quotidien/260817/dq260817a-cansim-eng.htm</t>
  </si>
  <si>
    <t>Canada CPI (BoC projection)</t>
  </si>
  <si>
    <t>2.3% average</t>
  </si>
  <si>
    <t>2026</t>
  </si>
  <si>
    <t>Bank of Canada</t>
  </si>
  <si>
    <t>https://www.bankofcanada.ca/publications/mpr/mpr-2026-04-29/projections/</t>
  </si>
  <si>
    <t>US Producer Price Index, final demand</t>
  </si>
  <si>
    <t>https://www.bls.gov/news.release/pdf/ppi.pdf</t>
  </si>
  <si>
    <t>UK Services Producer Price Index (SPPI)</t>
  </si>
  <si>
    <t>Year to Q2 2026</t>
  </si>
  <si>
    <t>https://www.ons.gov.uk/economy/inflationandpriceindices/bulletins/producerpriceinflation/june2026includingservicesapriltojune2026</t>
  </si>
  <si>
    <t>UK public-sector pay awards</t>
  </si>
  <si>
    <t>3.25% – 4.5%</t>
  </si>
  <si>
    <t>2025/26</t>
  </si>
  <si>
    <t>House of Commons Library (CBP-8037)</t>
  </si>
  <si>
    <t>https://researchbriefings.files.parliament.uk/documents/CBP-8037/CBP-8037.pdf</t>
  </si>
  <si>
    <t>UK construction output price index (OPI)</t>
  </si>
  <si>
    <t>Reference index — read current dataset</t>
  </si>
  <si>
    <t>Data to Jun 2026</t>
  </si>
  <si>
    <t>https://www.ons.gov.uk/businessindustryandtrade/constructionindustry/datasets/interimconstructionoutputpriceindices</t>
  </si>
  <si>
    <t>Worldwide IT spending growth</t>
  </si>
  <si>
    <t>+13.5% ($6.31 trillion)</t>
  </si>
  <si>
    <t>Gartner</t>
  </si>
  <si>
    <t>https://www.gartner.com/en/newsroom/press-releases/2026-04-22-gartner-forecasts-worldwide-it-spending-to-grow-13-point-5-percent-in-2026-totaling-6-point-31-trillion-dollars</t>
  </si>
  <si>
    <t>Software spending growth</t>
  </si>
  <si>
    <t>+14.7%</t>
  </si>
  <si>
    <t>https://www.gartner.com/en/newsroom/press-releases/2026-02-03-gartner-forecasts-worldwide-it-spending-to-grow-10-point-8-percent-in-2026-totaling-6-point-15-trillion-dollars</t>
  </si>
  <si>
    <t>SaaS renewal price increase (median)</t>
  </si>
  <si>
    <t>~7.8% (79% of renewals; AI premium 20–40%)</t>
  </si>
  <si>
    <t>Survey</t>
  </si>
  <si>
    <t>Zylo SaaS Management Index (via Stripo Research)</t>
  </si>
  <si>
    <t>https://research.stripo.email/saas-pricing-trends-2026</t>
  </si>
  <si>
    <t>Cloud infrastructure spend growth</t>
  </si>
  <si>
    <t>+35% YoY (spend, not unit price)</t>
  </si>
  <si>
    <t>Q1 2026</t>
  </si>
  <si>
    <t>Analyst</t>
  </si>
  <si>
    <t>Synergy Research (via secondary)</t>
  </si>
  <si>
    <t>https://axis-intelligence.com/cloud-computing-statistics/</t>
  </si>
  <si>
    <t>IT-consulting day-rate escalation</t>
  </si>
  <si>
    <t>No authoritative index exists — use PPI/SPPI proxy ~4–5%</t>
  </si>
  <si>
    <t>Gap</t>
  </si>
  <si>
    <t>— (proxies: rows 9 and 10)</t>
  </si>
  <si>
    <t>See rows 9 and 10</t>
  </si>
  <si>
    <t>Green Book optimism bias — Equipment/Development (incl. IT &amp; software)</t>
  </si>
  <si>
    <t>10% lower bound – 200% upper bound</t>
  </si>
  <si>
    <t>Current guidance</t>
  </si>
  <si>
    <t>Guidance</t>
  </si>
  <si>
    <t>HM Treasury</t>
  </si>
  <si>
    <t>https://assets.publishing.service.gov.uk/media/5a74dae740f0b65f61322c72/Optimism_bias.pdf</t>
  </si>
  <si>
    <t>Green Book optimism bias — Outsourcing</t>
  </si>
  <si>
    <t>0% – 41%</t>
  </si>
  <si>
    <t>US federal cost-estimating / contingency standard</t>
  </si>
  <si>
    <t>Risk-adjust to a stated confidence level (Step 9, 'Cost Contingency')</t>
  </si>
  <si>
    <t>Mar 2020</t>
  </si>
  <si>
    <t>US GAO (GAO-20-195G)</t>
  </si>
  <si>
    <t>https://www.gao.gov/products/gao-20-195g</t>
  </si>
  <si>
    <t>Corporate business travel spend</t>
  </si>
  <si>
    <t>+7.2% ($1.71 trillion), price-driven</t>
  </si>
  <si>
    <t>GBTA</t>
  </si>
  <si>
    <t>https://www.gbta.org/global-business-travel-spending-to-hit-record-1-71-trillion-in-2026-while-trips-reach-1-84-billion-says-gbta-forecast/</t>
  </si>
  <si>
    <t>Training / L&amp;D spend per employee</t>
  </si>
  <si>
    <t>~$846</t>
  </si>
  <si>
    <t>2025 (released 2026)</t>
  </si>
  <si>
    <t>ATD (via secondary)</t>
  </si>
  <si>
    <t>https://trainingcost.com/2026-training-cost-benchmarks</t>
  </si>
  <si>
    <t>Caveats</t>
  </si>
  <si>
    <t>•  Energy-shock sensitivity — the 2026 figures are conditioned on the Middle East conflict and its oil-price path. Headline, energy and travel lines could move quickly if it reverses; services and SaaS inflation are the more persistent anchors.</t>
  </si>
  <si>
    <t>•  Revision risk — the euro-area August figure is a flash estimate (full data 17 September 2026), and monthly prints are routinely revised.</t>
  </si>
  <si>
    <t>•  Survey figures — SaaS 7.8%, cloud +35% and training $846 come from industry or secondary sources rather than statistical agencies. Corroborate against your own contract history before relying on them.</t>
  </si>
  <si>
    <t>•  Spending growth vs price — Gartner and Synergy figures blend price and volume, so they are an upper bound on pure price escalation. Renewal-uplift figures are closer to a true price change.</t>
  </si>
  <si>
    <t>•  Known gap — no authoritative index for IT-consulting day-rate escalation exists. The PPI and SPPI series (rows 9 and 10) are the recommended official proxies.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</si>
</sst>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Red]\-0.0%"/>
  </numFmts>
  <fonts count="18" x14ac:knownFonts="1">
    <font>
      <sz val="11"/>
      <color theme="1"/>
      <name val="Calibri"/>
      <family val="2"/>
      <scheme val="minor"/>
    </font>
    <font>
      <b/>
      <sz val="16"/>
      <color rgb="FF1F3864"/>
      <name val="Calibri"/>
    </font>
    <font>
      <i/>
      <sz val="10"/>
      <color rgb="FF595959"/>
      <name val="Calibri"/>
    </font>
    <font>
      <b/>
      <sz val="11"/>
      <name val="Calibri"/>
    </font>
    <font>
      <sz val="11"/>
      <name val="Calibri"/>
    </font>
    <font>
      <b/>
      <sz val="12"/>
      <color rgb="FF9C6500"/>
      <name val="Calibri"/>
    </font>
    <font>
      <b/>
      <sz val="11"/>
      <color rgb="FFFFFFFF"/>
      <name val="Calibri"/>
    </font>
    <font>
      <i/>
      <sz val="11"/>
      <color rgb="FF9C6500"/>
      <name val="Calibri"/>
    </font>
    <font>
      <sz val="10"/>
      <name val="Calibri"/>
    </font>
    <font>
      <b/>
      <sz val="11"/>
      <color rgb="FF1F3864"/>
      <name val="Calibri"/>
    </font>
    <font>
      <i/>
      <sz val="10"/>
      <color rgb="FF9C6500"/>
      <name val="Calibri"/>
    </font>
    <font>
      <b/>
      <sz val="12"/>
      <color rgb="FF1F3864"/>
      <name val="Calibri"/>
    </font>
    <font>
      <b/>
      <sz val="10"/>
      <color rgb="FF1F6F3D"/>
      <name val="Calibri"/>
    </font>
    <font>
      <u/>
      <sz val="9"/>
      <color rgb="FF0563C1"/>
      <name val="Calibri"/>
    </font>
    <font>
      <b/>
      <sz val="10"/>
      <color rgb="FF9C6500"/>
      <name val="Calibri"/>
    </font>
    <font>
      <b/>
      <sz val="10"/>
      <color rgb="FF7030A0"/>
      <name val="Calibri"/>
    </font>
    <font>
      <b/>
      <sz val="10"/>
      <color rgb="FFC00000"/>
      <name val="Calibri"/>
    </font>
    <font>
      <b/>
      <sz val="10"/>
      <color rgb="FF1F3864"/>
      <name val="Calibri"/>
    </font>
  </fonts>
  <fills count="5">
    <fill>
      <patternFill patternType="none"/>
    </fill>
    <fill>
      <patternFill patternType="gray125"/>
    </fill>
    <fill>
      <patternFill patternType="solid">
        <fgColor rgb="FFFFF2CC"/>
      </patternFill>
    </fill>
    <fill>
      <patternFill patternType="solid">
        <fgColor rgb="FF2E5C8A"/>
      </patternFill>
    </fill>
    <fill>
      <patternFill patternType="solid">
        <fgColor rgb="FFD9E2F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0">
    <xf numFmtId="0" fontId="0" fillId="0" borderId="0" xfId="0"/>
    <xf numFmtId="0" fontId="2" fillId="0" borderId="0" xfId="0" applyFont="1"/>
    <xf numFmtId="0" fontId="3" fillId="0" borderId="0" xfId="0" applyFont="1" applyAlignment="1">
      <alignment vertical="top"/>
    </xf>
    <xf numFmtId="0" fontId="4" fillId="0" borderId="0" xfId="0" applyFont="1" applyAlignment="1">
      <alignment vertical="top" wrapText="1"/>
    </xf>
    <xf numFmtId="0" fontId="6" fillId="3"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4" fontId="7" fillId="2" borderId="1" xfId="0" applyNumberFormat="1" applyFont="1" applyFill="1" applyBorder="1" applyAlignment="1">
      <alignment horizontal="right" vertical="top"/>
    </xf>
    <xf numFmtId="164" fontId="4" fillId="0" borderId="1" xfId="0" applyNumberFormat="1" applyFont="1" applyBorder="1" applyAlignment="1">
      <alignment horizontal="right" vertical="top"/>
    </xf>
    <xf numFmtId="165" fontId="4" fillId="0" borderId="1" xfId="0" applyNumberFormat="1" applyFont="1" applyBorder="1" applyAlignment="1">
      <alignment horizontal="right" vertical="top"/>
    </xf>
    <xf numFmtId="0" fontId="8" fillId="0" borderId="1" xfId="0" applyFont="1" applyBorder="1" applyAlignment="1">
      <alignment horizontal="left" vertical="top" wrapText="1"/>
    </xf>
    <xf numFmtId="0" fontId="9" fillId="4" borderId="1" xfId="0" applyFont="1" applyFill="1" applyBorder="1" applyAlignment="1">
      <alignment horizontal="left"/>
    </xf>
    <xf numFmtId="4" fontId="9" fillId="4" borderId="1" xfId="0" applyNumberFormat="1" applyFont="1" applyFill="1" applyBorder="1" applyAlignment="1">
      <alignment horizontal="right"/>
    </xf>
    <xf numFmtId="164" fontId="9" fillId="4" borderId="1" xfId="0" applyNumberFormat="1" applyFont="1" applyFill="1" applyBorder="1" applyAlignment="1">
      <alignment horizontal="right"/>
    </xf>
    <xf numFmtId="165" fontId="9" fillId="4" borderId="1" xfId="0" applyNumberFormat="1" applyFont="1" applyFill="1" applyBorder="1" applyAlignment="1">
      <alignment horizontal="right"/>
    </xf>
    <xf numFmtId="0" fontId="4" fillId="0" borderId="1" xfId="0" applyFont="1" applyBorder="1" applyAlignment="1">
      <alignment horizontal="left"/>
    </xf>
    <xf numFmtId="4" fontId="0" fillId="0" borderId="1" xfId="0" applyNumberFormat="1" applyBorder="1" applyAlignment="1">
      <alignment horizontal="right"/>
    </xf>
    <xf numFmtId="164" fontId="0" fillId="0" borderId="1" xfId="0" applyNumberFormat="1" applyBorder="1" applyAlignment="1">
      <alignment horizontal="right"/>
    </xf>
    <xf numFmtId="165" fontId="0" fillId="0" borderId="1" xfId="0" applyNumberFormat="1" applyBorder="1" applyAlignment="1">
      <alignment horizontal="right"/>
    </xf>
    <xf numFmtId="0" fontId="8" fillId="0" borderId="1" xfId="0" applyFont="1" applyBorder="1" applyAlignment="1">
      <alignment horizontal="left"/>
    </xf>
    <xf numFmtId="0" fontId="11" fillId="0" borderId="0" xfId="0" applyFont="1"/>
    <xf numFmtId="0" fontId="3" fillId="0" borderId="0" xfId="0" applyFont="1"/>
    <xf numFmtId="0" fontId="4" fillId="0" borderId="0" xfId="0" applyFont="1"/>
    <xf numFmtId="0" fontId="4" fillId="0" borderId="1" xfId="0" applyFont="1" applyBorder="1" applyAlignment="1">
      <alignment horizontal="center" vertical="top"/>
    </xf>
    <xf numFmtId="0" fontId="3" fillId="0" borderId="1" xfId="0" applyFont="1" applyBorder="1" applyAlignment="1">
      <alignment horizontal="left" vertical="top" wrapText="1"/>
    </xf>
    <xf numFmtId="0" fontId="12" fillId="0" borderId="1" xfId="0" applyFont="1" applyBorder="1" applyAlignment="1">
      <alignment horizontal="center" vertical="top"/>
    </xf>
    <xf numFmtId="0" fontId="13" fillId="0" borderId="1" xfId="0" applyFont="1" applyBorder="1" applyAlignment="1">
      <alignment horizontal="left" vertical="top" wrapText="1"/>
    </xf>
    <xf numFmtId="0" fontId="14" fillId="0" borderId="1" xfId="0" applyFont="1" applyBorder="1" applyAlignment="1">
      <alignment horizontal="center" vertical="top"/>
    </xf>
    <xf numFmtId="0" fontId="15" fillId="0" borderId="1" xfId="0" applyFont="1" applyBorder="1" applyAlignment="1">
      <alignment horizontal="center" vertical="top"/>
    </xf>
    <xf numFmtId="0" fontId="16" fillId="0" borderId="1" xfId="0" applyFont="1" applyBorder="1" applyAlignment="1">
      <alignment horizontal="center" vertical="top"/>
    </xf>
    <xf numFmtId="0" fontId="17" fillId="0" borderId="1" xfId="0" applyFont="1" applyBorder="1" applyAlignment="1">
      <alignment horizontal="center" vertical="top"/>
    </xf>
    <xf numFmtId="0" fontId="2" fillId="0" borderId="0" xfId="0" applyFont="1"/>
    <xf numFmtId="0" fontId="0" fillId="0" borderId="0" xfId="0"/>
    <xf numFmtId="0" fontId="1" fillId="0" borderId="0" xfId="0" applyFont="1"/>
    <xf numFmtId="0" fontId="5" fillId="2" borderId="0" xfId="0" applyFont="1" applyFill="1"/>
    <xf numFmtId="0" fontId="0" fillId="2" borderId="0" xfId="0" applyFill="1"/>
    <xf numFmtId="0" fontId="10" fillId="0" borderId="0" xfId="0" applyFont="1"/>
    <xf numFmtId="0" fontId="2" fillId="0" borderId="0" xfId="0" applyFont="1" applyAlignment="1">
      <alignment vertical="center" wrapText="1"/>
    </xf>
    <xf numFmtId="0" fontId="8" fillId="0" borderId="0" xfId="0" applyFont="1"/>
    <xf numFmtId="0" fontId="8"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8" Type="http://schemas.openxmlformats.org/officeDocument/2006/relationships/hyperlink" Target="https://www.bankofcanada.ca/publications/mpr/mpr-2026-04-29/projections/" TargetMode="External"/><Relationship Id="rId13" Type="http://schemas.openxmlformats.org/officeDocument/2006/relationships/hyperlink" Target="https://www.gartner.com/en/newsroom/press-releases/2026-04-22-gartner-forecasts-worldwide-it-spending-to-grow-13-point-5-percent-in-2026-totaling-6-point-31-trillion-dollars" TargetMode="External"/><Relationship Id="rId18" Type="http://schemas.openxmlformats.org/officeDocument/2006/relationships/hyperlink" Target="https://assets.publishing.service.gov.uk/media/5a74dae740f0b65f61322c72/Optimism_bias.pdf" TargetMode="External"/><Relationship Id="rId3" Type="http://schemas.openxmlformats.org/officeDocument/2006/relationships/hyperlink" Target="https://ec.europa.eu/eurostat/web/products-euro-indicators/w/2-01092026-ap" TargetMode="External"/><Relationship Id="rId21" Type="http://schemas.openxmlformats.org/officeDocument/2006/relationships/hyperlink" Target="https://trainingcost.com/2026-training-cost-benchmarks" TargetMode="External"/><Relationship Id="rId7" Type="http://schemas.openxmlformats.org/officeDocument/2006/relationships/hyperlink" Target="https://www150.statcan.gc.ca/n1/daily-quotidien/260817/dq260817a-cansim-eng.htm" TargetMode="External"/><Relationship Id="rId12" Type="http://schemas.openxmlformats.org/officeDocument/2006/relationships/hyperlink" Target="https://www.ons.gov.uk/businessindustryandtrade/constructionindustry/datasets/interimconstructionoutputpriceindices" TargetMode="External"/><Relationship Id="rId17" Type="http://schemas.openxmlformats.org/officeDocument/2006/relationships/hyperlink" Target="https://assets.publishing.service.gov.uk/media/5a74dae740f0b65f61322c72/Optimism_bias.pdf" TargetMode="External"/><Relationship Id="rId2" Type="http://schemas.openxmlformats.org/officeDocument/2006/relationships/hyperlink" Target="https://www.federalreserve.gov/monetarypolicy/files/fomcprojtabl20260617.pdf" TargetMode="External"/><Relationship Id="rId16" Type="http://schemas.openxmlformats.org/officeDocument/2006/relationships/hyperlink" Target="https://axis-intelligence.com/cloud-computing-statistics/" TargetMode="External"/><Relationship Id="rId20" Type="http://schemas.openxmlformats.org/officeDocument/2006/relationships/hyperlink" Target="https://www.gbta.org/global-business-travel-spending-to-hit-record-1-71-trillion-in-2026-while-trips-reach-1-84-billion-says-gbta-forecast/" TargetMode="External"/><Relationship Id="rId1" Type="http://schemas.openxmlformats.org/officeDocument/2006/relationships/hyperlink" Target="https://www.bls.gov/opub/ted/2026/consumer-prices-up-3-4-over-the-year-in-july-2026.htm" TargetMode="External"/><Relationship Id="rId6" Type="http://schemas.openxmlformats.org/officeDocument/2006/relationships/hyperlink" Target="https://www.bankofengland.co.uk/monetary-policy-report/2026/july-2026" TargetMode="External"/><Relationship Id="rId11" Type="http://schemas.openxmlformats.org/officeDocument/2006/relationships/hyperlink" Target="https://researchbriefings.files.parliament.uk/documents/CBP-8037/CBP-8037.pdf" TargetMode="External"/><Relationship Id="rId5" Type="http://schemas.openxmlformats.org/officeDocument/2006/relationships/hyperlink" Target="https://www.ons.gov.uk/economy/inflationandpriceindices/bulletins/consumerpriceinflation/latest" TargetMode="External"/><Relationship Id="rId15" Type="http://schemas.openxmlformats.org/officeDocument/2006/relationships/hyperlink" Target="https://research.stripo.email/saas-pricing-trends-2026" TargetMode="External"/><Relationship Id="rId10" Type="http://schemas.openxmlformats.org/officeDocument/2006/relationships/hyperlink" Target="https://www.ons.gov.uk/economy/inflationandpriceindices/bulletins/producerpriceinflation/june2026includingservicesapriltojune2026" TargetMode="External"/><Relationship Id="rId19" Type="http://schemas.openxmlformats.org/officeDocument/2006/relationships/hyperlink" Target="https://www.gao.gov/products/gao-20-195g" TargetMode="External"/><Relationship Id="rId4" Type="http://schemas.openxmlformats.org/officeDocument/2006/relationships/hyperlink" Target="https://www.ecb.europa.eu/press/projections/html/ecb.projections202606_eurosystemstaff~a495110f8d.en.html" TargetMode="External"/><Relationship Id="rId9" Type="http://schemas.openxmlformats.org/officeDocument/2006/relationships/hyperlink" Target="https://www.bls.gov/news.release/pdf/ppi.pdf" TargetMode="External"/><Relationship Id="rId14" Type="http://schemas.openxmlformats.org/officeDocument/2006/relationships/hyperlink" Target="https://www.gartner.com/en/newsroom/press-releases/2026-02-03-gartner-forecasts-worldwide-it-spending-to-grow-10-point-8-percent-in-2026-totaling-6-point-15-trillion-dolla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B2:C14"/>
  <sheetViews>
    <sheetView showGridLines="0" tabSelected="1" workbookViewId="0"/>
  </sheetViews>
  <sheetFormatPr defaultRowHeight="14.4" x14ac:dyDescent="0.3"/>
  <cols>
    <col min="1" max="1" width="3" customWidth="1"/>
    <col min="2" max="2" width="26" customWidth="1"/>
    <col min="3" max="3" width="96" customWidth="1"/>
  </cols>
  <sheetData>
    <row r="2" spans="2:3" ht="21" x14ac:dyDescent="0.4">
      <c r="B2" s="33" t="s">
        <v>0</v>
      </c>
      <c r="C2" s="32"/>
    </row>
    <row r="3" spans="2:3" x14ac:dyDescent="0.3">
      <c r="B3" s="31" t="s">
        <v>1</v>
      </c>
      <c r="C3" s="32"/>
    </row>
    <row r="5" spans="2:3" ht="45" customHeight="1" x14ac:dyDescent="0.3">
      <c r="B5" s="2" t="s">
        <v>2</v>
      </c>
      <c r="C5" s="3" t="s">
        <v>3</v>
      </c>
    </row>
    <row r="7" spans="2:3" ht="15.6" x14ac:dyDescent="0.3">
      <c r="B7" s="34" t="s">
        <v>4</v>
      </c>
      <c r="C7" s="35"/>
    </row>
    <row r="8" spans="2:3" ht="75" customHeight="1" x14ac:dyDescent="0.3">
      <c r="B8" s="2" t="s">
        <v>5</v>
      </c>
      <c r="C8" s="3" t="s">
        <v>6</v>
      </c>
    </row>
    <row r="9" spans="2:3" ht="195" customHeight="1" x14ac:dyDescent="0.3">
      <c r="B9" s="2" t="s">
        <v>7</v>
      </c>
      <c r="C9" s="3" t="s">
        <v>8</v>
      </c>
    </row>
    <row r="10" spans="2:3" ht="75" customHeight="1" x14ac:dyDescent="0.3">
      <c r="B10" s="2" t="s">
        <v>9</v>
      </c>
      <c r="C10" s="3" t="s">
        <v>10</v>
      </c>
    </row>
    <row r="11" spans="2:3" ht="60" customHeight="1" x14ac:dyDescent="0.3">
      <c r="B11" s="2" t="s">
        <v>11</v>
      </c>
      <c r="C11" s="3" t="s">
        <v>12</v>
      </c>
    </row>
    <row r="12" spans="2:3" ht="75" customHeight="1" x14ac:dyDescent="0.3">
      <c r="B12" s="2" t="s">
        <v>13</v>
      </c>
      <c r="C12" s="3" t="s">
        <v>14</v>
      </c>
    </row>
    <row r="14" spans="2:3" ht="75" customHeight="1" x14ac:dyDescent="0.3">
      <c r="B14" s="2" t="s">
        <v>15</v>
      </c>
      <c r="C14" s="3" t="s">
        <v>16</v>
      </c>
    </row>
  </sheetData>
  <mergeCells count="3">
    <mergeCell ref="B3:C3"/>
    <mergeCell ref="B2:C2"/>
    <mergeCell ref="B7:C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A1:I23"/>
  <sheetViews>
    <sheetView showGridLines="0" workbookViewId="0">
      <pane ySplit="4" topLeftCell="A5" activePane="bottomLeft" state="frozen"/>
      <selection pane="bottomLeft"/>
    </sheetView>
  </sheetViews>
  <sheetFormatPr defaultRowHeight="14.4" x14ac:dyDescent="0.3"/>
  <cols>
    <col min="1" max="1" width="42" customWidth="1"/>
    <col min="2" max="2" width="22" customWidth="1"/>
    <col min="3" max="3" width="24" customWidth="1"/>
    <col min="4" max="6" width="14" customWidth="1"/>
    <col min="7" max="7" width="12" customWidth="1"/>
    <col min="8" max="8" width="52" customWidth="1"/>
    <col min="9" max="9" width="46" customWidth="1"/>
  </cols>
  <sheetData>
    <row r="1" spans="1:9" ht="21" x14ac:dyDescent="0.4">
      <c r="A1" s="33" t="s">
        <v>17</v>
      </c>
      <c r="B1" s="32"/>
      <c r="C1" s="32"/>
      <c r="D1" s="32"/>
      <c r="E1" s="32"/>
      <c r="F1" s="32"/>
      <c r="G1" s="32"/>
      <c r="H1" s="32"/>
    </row>
    <row r="2" spans="1:9" ht="25.95" customHeight="1" x14ac:dyDescent="0.3">
      <c r="A2" s="37" t="s">
        <v>18</v>
      </c>
      <c r="B2" s="32"/>
      <c r="C2" s="32"/>
      <c r="D2" s="32"/>
      <c r="E2" s="32"/>
      <c r="F2" s="32"/>
      <c r="G2" s="32"/>
      <c r="H2" s="32"/>
    </row>
    <row r="4" spans="1:9" ht="30" customHeight="1" x14ac:dyDescent="0.3">
      <c r="A4" s="4" t="s">
        <v>19</v>
      </c>
      <c r="B4" s="4" t="s">
        <v>20</v>
      </c>
      <c r="C4" s="4" t="s">
        <v>21</v>
      </c>
      <c r="D4" s="4" t="s">
        <v>22</v>
      </c>
      <c r="E4" s="4" t="s">
        <v>23</v>
      </c>
      <c r="F4" s="4" t="s">
        <v>24</v>
      </c>
      <c r="G4" s="4" t="s">
        <v>25</v>
      </c>
      <c r="H4" s="4" t="s">
        <v>26</v>
      </c>
      <c r="I4" s="4" t="s">
        <v>27</v>
      </c>
    </row>
    <row r="5" spans="1:9" ht="34.049999999999997" customHeight="1" x14ac:dyDescent="0.3">
      <c r="A5" s="5" t="s">
        <v>28</v>
      </c>
      <c r="B5" s="6" t="s">
        <v>29</v>
      </c>
      <c r="C5" s="6" t="s">
        <v>30</v>
      </c>
      <c r="D5" s="7"/>
      <c r="E5" s="7"/>
      <c r="F5" s="8" t="str">
        <f t="shared" ref="F5:F20" si="0">IF(AND(D5="",E5=""),"",N(E5)-N(D5))</f>
        <v/>
      </c>
      <c r="G5" s="9" t="str">
        <f t="shared" ref="G5:G20" si="1">IF(OR(D5="",N(D5)=0),"",(N(E5)-N(D5))/N(D5))</f>
        <v/>
      </c>
      <c r="H5" s="10" t="s">
        <v>31</v>
      </c>
      <c r="I5" s="10" t="s">
        <v>32</v>
      </c>
    </row>
    <row r="6" spans="1:9" ht="34.049999999999997" customHeight="1" x14ac:dyDescent="0.3">
      <c r="A6" s="5" t="s">
        <v>33</v>
      </c>
      <c r="B6" s="6" t="s">
        <v>29</v>
      </c>
      <c r="C6" s="6" t="s">
        <v>34</v>
      </c>
      <c r="D6" s="7"/>
      <c r="E6" s="7"/>
      <c r="F6" s="8" t="str">
        <f t="shared" si="0"/>
        <v/>
      </c>
      <c r="G6" s="9" t="str">
        <f t="shared" si="1"/>
        <v/>
      </c>
      <c r="H6" s="10" t="s">
        <v>35</v>
      </c>
      <c r="I6" s="10" t="s">
        <v>36</v>
      </c>
    </row>
    <row r="7" spans="1:9" ht="34.049999999999997" customHeight="1" x14ac:dyDescent="0.3">
      <c r="A7" s="5" t="s">
        <v>37</v>
      </c>
      <c r="B7" s="6" t="s">
        <v>29</v>
      </c>
      <c r="C7" s="6" t="s">
        <v>34</v>
      </c>
      <c r="D7" s="7"/>
      <c r="E7" s="7"/>
      <c r="F7" s="8" t="str">
        <f t="shared" si="0"/>
        <v/>
      </c>
      <c r="G7" s="9" t="str">
        <f t="shared" si="1"/>
        <v/>
      </c>
      <c r="H7" s="10" t="s">
        <v>38</v>
      </c>
      <c r="I7" s="10" t="s">
        <v>39</v>
      </c>
    </row>
    <row r="8" spans="1:9" ht="34.049999999999997" customHeight="1" x14ac:dyDescent="0.3">
      <c r="A8" s="5" t="s">
        <v>40</v>
      </c>
      <c r="B8" s="6" t="s">
        <v>41</v>
      </c>
      <c r="C8" s="6" t="s">
        <v>42</v>
      </c>
      <c r="D8" s="7"/>
      <c r="E8" s="7"/>
      <c r="F8" s="8" t="str">
        <f t="shared" si="0"/>
        <v/>
      </c>
      <c r="G8" s="9" t="str">
        <f t="shared" si="1"/>
        <v/>
      </c>
      <c r="H8" s="10" t="s">
        <v>43</v>
      </c>
      <c r="I8" s="10" t="s">
        <v>44</v>
      </c>
    </row>
    <row r="9" spans="1:9" ht="34.049999999999997" customHeight="1" x14ac:dyDescent="0.3">
      <c r="A9" s="5" t="s">
        <v>45</v>
      </c>
      <c r="B9" s="6" t="s">
        <v>29</v>
      </c>
      <c r="C9" s="6" t="s">
        <v>46</v>
      </c>
      <c r="D9" s="7"/>
      <c r="E9" s="7"/>
      <c r="F9" s="8" t="str">
        <f t="shared" si="0"/>
        <v/>
      </c>
      <c r="G9" s="9" t="str">
        <f t="shared" si="1"/>
        <v/>
      </c>
      <c r="H9" s="10" t="s">
        <v>47</v>
      </c>
      <c r="I9" s="10" t="s">
        <v>48</v>
      </c>
    </row>
    <row r="10" spans="1:9" ht="34.049999999999997" customHeight="1" x14ac:dyDescent="0.3">
      <c r="A10" s="5" t="s">
        <v>49</v>
      </c>
      <c r="B10" s="6" t="s">
        <v>29</v>
      </c>
      <c r="C10" s="6" t="s">
        <v>50</v>
      </c>
      <c r="D10" s="7"/>
      <c r="E10" s="7"/>
      <c r="F10" s="8" t="str">
        <f t="shared" si="0"/>
        <v/>
      </c>
      <c r="G10" s="9" t="str">
        <f t="shared" si="1"/>
        <v/>
      </c>
      <c r="H10" s="10" t="s">
        <v>51</v>
      </c>
      <c r="I10" s="10" t="s">
        <v>52</v>
      </c>
    </row>
    <row r="11" spans="1:9" ht="34.049999999999997" customHeight="1" x14ac:dyDescent="0.3">
      <c r="A11" s="5" t="s">
        <v>53</v>
      </c>
      <c r="B11" s="6" t="s">
        <v>29</v>
      </c>
      <c r="C11" s="6" t="s">
        <v>54</v>
      </c>
      <c r="D11" s="7"/>
      <c r="E11" s="7"/>
      <c r="F11" s="8" t="str">
        <f t="shared" si="0"/>
        <v/>
      </c>
      <c r="G11" s="9" t="str">
        <f t="shared" si="1"/>
        <v/>
      </c>
      <c r="H11" s="10" t="s">
        <v>55</v>
      </c>
      <c r="I11" s="10" t="s">
        <v>56</v>
      </c>
    </row>
    <row r="12" spans="1:9" ht="34.049999999999997" customHeight="1" x14ac:dyDescent="0.3">
      <c r="A12" s="5" t="s">
        <v>57</v>
      </c>
      <c r="B12" s="6" t="s">
        <v>29</v>
      </c>
      <c r="C12" s="6" t="s">
        <v>34</v>
      </c>
      <c r="D12" s="7"/>
      <c r="E12" s="7"/>
      <c r="F12" s="8" t="str">
        <f t="shared" si="0"/>
        <v/>
      </c>
      <c r="G12" s="9" t="str">
        <f t="shared" si="1"/>
        <v/>
      </c>
      <c r="H12" s="10" t="s">
        <v>58</v>
      </c>
      <c r="I12" s="10" t="s">
        <v>59</v>
      </c>
    </row>
    <row r="13" spans="1:9" ht="34.049999999999997" customHeight="1" x14ac:dyDescent="0.3">
      <c r="A13" s="5" t="s">
        <v>60</v>
      </c>
      <c r="B13" s="6" t="s">
        <v>29</v>
      </c>
      <c r="C13" s="6" t="s">
        <v>61</v>
      </c>
      <c r="D13" s="7"/>
      <c r="E13" s="7"/>
      <c r="F13" s="8" t="str">
        <f t="shared" si="0"/>
        <v/>
      </c>
      <c r="G13" s="9" t="str">
        <f t="shared" si="1"/>
        <v/>
      </c>
      <c r="H13" s="10" t="s">
        <v>62</v>
      </c>
      <c r="I13" s="10" t="s">
        <v>63</v>
      </c>
    </row>
    <row r="14" spans="1:9" ht="34.049999999999997" customHeight="1" x14ac:dyDescent="0.3">
      <c r="A14" s="5" t="s">
        <v>64</v>
      </c>
      <c r="B14" s="6" t="s">
        <v>65</v>
      </c>
      <c r="C14" s="6" t="s">
        <v>34</v>
      </c>
      <c r="D14" s="7"/>
      <c r="E14" s="7"/>
      <c r="F14" s="8" t="str">
        <f t="shared" si="0"/>
        <v/>
      </c>
      <c r="G14" s="9" t="str">
        <f t="shared" si="1"/>
        <v/>
      </c>
      <c r="H14" s="10" t="s">
        <v>66</v>
      </c>
      <c r="I14" s="10" t="s">
        <v>67</v>
      </c>
    </row>
    <row r="15" spans="1:9" ht="34.049999999999997" customHeight="1" x14ac:dyDescent="0.3">
      <c r="A15" s="5" t="s">
        <v>68</v>
      </c>
      <c r="B15" s="6" t="s">
        <v>69</v>
      </c>
      <c r="C15" s="6" t="s">
        <v>46</v>
      </c>
      <c r="D15" s="7"/>
      <c r="E15" s="7"/>
      <c r="F15" s="8" t="str">
        <f t="shared" si="0"/>
        <v/>
      </c>
      <c r="G15" s="9" t="str">
        <f t="shared" si="1"/>
        <v/>
      </c>
      <c r="H15" s="10" t="s">
        <v>70</v>
      </c>
      <c r="I15" s="10" t="s">
        <v>71</v>
      </c>
    </row>
    <row r="16" spans="1:9" ht="34.049999999999997" customHeight="1" x14ac:dyDescent="0.3">
      <c r="A16" s="5" t="s">
        <v>72</v>
      </c>
      <c r="B16" s="6" t="s">
        <v>69</v>
      </c>
      <c r="C16" s="6" t="s">
        <v>46</v>
      </c>
      <c r="D16" s="7"/>
      <c r="E16" s="7"/>
      <c r="F16" s="8" t="str">
        <f t="shared" si="0"/>
        <v/>
      </c>
      <c r="G16" s="9" t="str">
        <f t="shared" si="1"/>
        <v/>
      </c>
      <c r="H16" s="10" t="s">
        <v>73</v>
      </c>
      <c r="I16" s="10" t="s">
        <v>74</v>
      </c>
    </row>
    <row r="17" spans="1:9" ht="34.049999999999997" customHeight="1" x14ac:dyDescent="0.3">
      <c r="A17" s="5" t="s">
        <v>75</v>
      </c>
      <c r="B17" s="6" t="s">
        <v>41</v>
      </c>
      <c r="C17" s="6" t="s">
        <v>46</v>
      </c>
      <c r="D17" s="7"/>
      <c r="E17" s="7"/>
      <c r="F17" s="8" t="str">
        <f t="shared" si="0"/>
        <v/>
      </c>
      <c r="G17" s="9" t="str">
        <f t="shared" si="1"/>
        <v/>
      </c>
      <c r="H17" s="10" t="s">
        <v>76</v>
      </c>
      <c r="I17" s="10" t="s">
        <v>77</v>
      </c>
    </row>
    <row r="18" spans="1:9" ht="34.049999999999997" customHeight="1" x14ac:dyDescent="0.3">
      <c r="A18" s="5" t="s">
        <v>78</v>
      </c>
      <c r="B18" s="6" t="s">
        <v>69</v>
      </c>
      <c r="C18" s="6" t="s">
        <v>50</v>
      </c>
      <c r="D18" s="7"/>
      <c r="E18" s="7"/>
      <c r="F18" s="8" t="str">
        <f t="shared" si="0"/>
        <v/>
      </c>
      <c r="G18" s="9" t="str">
        <f t="shared" si="1"/>
        <v/>
      </c>
      <c r="H18" s="10" t="s">
        <v>79</v>
      </c>
      <c r="I18" s="10" t="s">
        <v>80</v>
      </c>
    </row>
    <row r="19" spans="1:9" ht="34.049999999999997" customHeight="1" x14ac:dyDescent="0.3">
      <c r="A19" s="5" t="s">
        <v>81</v>
      </c>
      <c r="B19" s="6" t="s">
        <v>82</v>
      </c>
      <c r="C19" s="6" t="s">
        <v>83</v>
      </c>
      <c r="D19" s="7"/>
      <c r="E19" s="7"/>
      <c r="F19" s="8" t="str">
        <f t="shared" si="0"/>
        <v/>
      </c>
      <c r="G19" s="9" t="str">
        <f t="shared" si="1"/>
        <v/>
      </c>
      <c r="H19" s="10" t="s">
        <v>84</v>
      </c>
      <c r="I19" s="10" t="s">
        <v>85</v>
      </c>
    </row>
    <row r="20" spans="1:9" ht="34.049999999999997" customHeight="1" x14ac:dyDescent="0.3">
      <c r="A20" s="5" t="s">
        <v>86</v>
      </c>
      <c r="B20" s="6" t="s">
        <v>87</v>
      </c>
      <c r="C20" s="6" t="s">
        <v>88</v>
      </c>
      <c r="D20" s="7"/>
      <c r="E20" s="7"/>
      <c r="F20" s="8" t="str">
        <f t="shared" si="0"/>
        <v/>
      </c>
      <c r="G20" s="9" t="str">
        <f t="shared" si="1"/>
        <v/>
      </c>
      <c r="H20" s="10" t="s">
        <v>89</v>
      </c>
      <c r="I20" s="10" t="s">
        <v>90</v>
      </c>
    </row>
    <row r="21" spans="1:9" ht="19.95" customHeight="1" x14ac:dyDescent="0.3">
      <c r="A21" s="11" t="s">
        <v>91</v>
      </c>
      <c r="B21" s="11"/>
      <c r="C21" s="11"/>
      <c r="D21" s="12" t="str">
        <f>IF(COUNT(D5:D20)=0,"",SUM(D5:D20))</f>
        <v/>
      </c>
      <c r="E21" s="12" t="str">
        <f>IF(COUNT(E5:E20)=0,"",SUM(E5:E20))</f>
        <v/>
      </c>
      <c r="F21" s="13" t="str">
        <f>IF(AND(COUNT(D5:D20)=0,COUNT(E5:E20)=0),"",SUM(E5:E20)-SUM(D5:D20))</f>
        <v/>
      </c>
      <c r="G21" s="14" t="str">
        <f>IF(SUM(D5:D20)=0,"",(SUM(E5:E20)-SUM(D5:D20))/SUM(D5:D20))</f>
        <v/>
      </c>
      <c r="H21" s="11"/>
      <c r="I21" s="11"/>
    </row>
    <row r="23" spans="1:9" x14ac:dyDescent="0.3">
      <c r="A23" s="36" t="s">
        <v>92</v>
      </c>
      <c r="B23" s="32"/>
      <c r="C23" s="32"/>
      <c r="D23" s="32"/>
      <c r="E23" s="32"/>
      <c r="F23" s="32"/>
      <c r="G23" s="32"/>
      <c r="H23" s="32"/>
      <c r="I23" s="32"/>
    </row>
  </sheetData>
  <mergeCells count="3">
    <mergeCell ref="A23:I23"/>
    <mergeCell ref="A2:H2"/>
    <mergeCell ref="A1:H1"/>
  </mergeCells>
  <dataValidations count="1">
    <dataValidation type="list" allowBlank="1" sqref="B5:B60" xr:uid="{00000000-0002-0000-0100-000000000000}">
      <formula1>"Professional services,Software licensing,Cloud / infrastructure,Training / enablement,Travel,Contingency"</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3864"/>
  </sheetPr>
  <dimension ref="A1:F28"/>
  <sheetViews>
    <sheetView showGridLines="0" workbookViewId="0"/>
  </sheetViews>
  <sheetFormatPr defaultRowHeight="14.4" x14ac:dyDescent="0.3"/>
  <cols>
    <col min="1" max="1" width="30" customWidth="1"/>
    <col min="2" max="4" width="16" customWidth="1"/>
    <col min="5" max="5" width="14" customWidth="1"/>
    <col min="6" max="6" width="22" customWidth="1"/>
  </cols>
  <sheetData>
    <row r="1" spans="1:6" ht="21" x14ac:dyDescent="0.4">
      <c r="A1" s="33" t="s">
        <v>93</v>
      </c>
      <c r="B1" s="32"/>
      <c r="C1" s="32"/>
      <c r="D1" s="32"/>
      <c r="E1" s="32"/>
      <c r="F1" s="32"/>
    </row>
    <row r="2" spans="1:6" x14ac:dyDescent="0.3">
      <c r="A2" s="31" t="s">
        <v>94</v>
      </c>
      <c r="B2" s="32"/>
      <c r="C2" s="32"/>
      <c r="D2" s="32"/>
      <c r="E2" s="32"/>
      <c r="F2" s="32"/>
    </row>
    <row r="4" spans="1:6" ht="30" customHeight="1" x14ac:dyDescent="0.3">
      <c r="A4" s="4" t="s">
        <v>20</v>
      </c>
      <c r="B4" s="4" t="s">
        <v>22</v>
      </c>
      <c r="C4" s="4" t="s">
        <v>23</v>
      </c>
      <c r="D4" s="4" t="s">
        <v>24</v>
      </c>
      <c r="E4" s="4" t="s">
        <v>25</v>
      </c>
      <c r="F4" s="4" t="s">
        <v>95</v>
      </c>
    </row>
    <row r="5" spans="1:6" x14ac:dyDescent="0.3">
      <c r="A5" s="15" t="s">
        <v>29</v>
      </c>
      <c r="B5" s="16" t="str">
        <f>IF(SUMIF('Line Items'!$B$5:$B$20,$A5,'Line Items'!$D$5:$D$20)=0,"",SUMIF('Line Items'!$B$5:$B$20,$A5,'Line Items'!$D$5:$D$20))</f>
        <v/>
      </c>
      <c r="C5" s="16" t="str">
        <f>IF(SUMIF('Line Items'!$B$5:$B$20,$A5,'Line Items'!$E$5:$E$20)=0,"",SUMIF('Line Items'!$B$5:$B$20,$A5,'Line Items'!$E$5:$E$20))</f>
        <v/>
      </c>
      <c r="D5" s="17" t="str">
        <f t="shared" ref="D5:D10" si="0">IF(AND($B5="",$C5=""),"",N($C5)-N($B5))</f>
        <v/>
      </c>
      <c r="E5" s="18" t="str">
        <f t="shared" ref="E5:E10" si="1">IF(OR($B5="",N($B5)=0),"",(N($C5)-N($B5))/N($B5))</f>
        <v/>
      </c>
      <c r="F5" s="19" t="str">
        <f t="shared" ref="F5:F10" si="2">IF($D5="","Awaiting data",IF(N($D5)&gt;0,"Over budget",IF(N($D5)&lt;0,"Under budget","On budget")))</f>
        <v>Awaiting data</v>
      </c>
    </row>
    <row r="6" spans="1:6" x14ac:dyDescent="0.3">
      <c r="A6" s="15" t="s">
        <v>69</v>
      </c>
      <c r="B6" s="16" t="str">
        <f>IF(SUMIF('Line Items'!$B$5:$B$20,$A6,'Line Items'!$D$5:$D$20)=0,"",SUMIF('Line Items'!$B$5:$B$20,$A6,'Line Items'!$D$5:$D$20))</f>
        <v/>
      </c>
      <c r="C6" s="16" t="str">
        <f>IF(SUMIF('Line Items'!$B$5:$B$20,$A6,'Line Items'!$E$5:$E$20)=0,"",SUMIF('Line Items'!$B$5:$B$20,$A6,'Line Items'!$E$5:$E$20))</f>
        <v/>
      </c>
      <c r="D6" s="17" t="str">
        <f t="shared" si="0"/>
        <v/>
      </c>
      <c r="E6" s="18" t="str">
        <f t="shared" si="1"/>
        <v/>
      </c>
      <c r="F6" s="19" t="str">
        <f t="shared" si="2"/>
        <v>Awaiting data</v>
      </c>
    </row>
    <row r="7" spans="1:6" x14ac:dyDescent="0.3">
      <c r="A7" s="15" t="s">
        <v>41</v>
      </c>
      <c r="B7" s="16" t="str">
        <f>IF(SUMIF('Line Items'!$B$5:$B$20,$A7,'Line Items'!$D$5:$D$20)=0,"",SUMIF('Line Items'!$B$5:$B$20,$A7,'Line Items'!$D$5:$D$20))</f>
        <v/>
      </c>
      <c r="C7" s="16" t="str">
        <f>IF(SUMIF('Line Items'!$B$5:$B$20,$A7,'Line Items'!$E$5:$E$20)=0,"",SUMIF('Line Items'!$B$5:$B$20,$A7,'Line Items'!$E$5:$E$20))</f>
        <v/>
      </c>
      <c r="D7" s="17" t="str">
        <f t="shared" si="0"/>
        <v/>
      </c>
      <c r="E7" s="18" t="str">
        <f t="shared" si="1"/>
        <v/>
      </c>
      <c r="F7" s="19" t="str">
        <f t="shared" si="2"/>
        <v>Awaiting data</v>
      </c>
    </row>
    <row r="8" spans="1:6" x14ac:dyDescent="0.3">
      <c r="A8" s="15" t="s">
        <v>65</v>
      </c>
      <c r="B8" s="16" t="str">
        <f>IF(SUMIF('Line Items'!$B$5:$B$20,$A8,'Line Items'!$D$5:$D$20)=0,"",SUMIF('Line Items'!$B$5:$B$20,$A8,'Line Items'!$D$5:$D$20))</f>
        <v/>
      </c>
      <c r="C8" s="16" t="str">
        <f>IF(SUMIF('Line Items'!$B$5:$B$20,$A8,'Line Items'!$E$5:$E$20)=0,"",SUMIF('Line Items'!$B$5:$B$20,$A8,'Line Items'!$E$5:$E$20))</f>
        <v/>
      </c>
      <c r="D8" s="17" t="str">
        <f t="shared" si="0"/>
        <v/>
      </c>
      <c r="E8" s="18" t="str">
        <f t="shared" si="1"/>
        <v/>
      </c>
      <c r="F8" s="19" t="str">
        <f t="shared" si="2"/>
        <v>Awaiting data</v>
      </c>
    </row>
    <row r="9" spans="1:6" x14ac:dyDescent="0.3">
      <c r="A9" s="15" t="s">
        <v>82</v>
      </c>
      <c r="B9" s="16" t="str">
        <f>IF(SUMIF('Line Items'!$B$5:$B$20,$A9,'Line Items'!$D$5:$D$20)=0,"",SUMIF('Line Items'!$B$5:$B$20,$A9,'Line Items'!$D$5:$D$20))</f>
        <v/>
      </c>
      <c r="C9" s="16" t="str">
        <f>IF(SUMIF('Line Items'!$B$5:$B$20,$A9,'Line Items'!$E$5:$E$20)=0,"",SUMIF('Line Items'!$B$5:$B$20,$A9,'Line Items'!$E$5:$E$20))</f>
        <v/>
      </c>
      <c r="D9" s="17" t="str">
        <f t="shared" si="0"/>
        <v/>
      </c>
      <c r="E9" s="18" t="str">
        <f t="shared" si="1"/>
        <v/>
      </c>
      <c r="F9" s="19" t="str">
        <f t="shared" si="2"/>
        <v>Awaiting data</v>
      </c>
    </row>
    <row r="10" spans="1:6" x14ac:dyDescent="0.3">
      <c r="A10" s="15" t="s">
        <v>87</v>
      </c>
      <c r="B10" s="16" t="str">
        <f>IF(SUMIF('Line Items'!$B$5:$B$20,$A10,'Line Items'!$D$5:$D$20)=0,"",SUMIF('Line Items'!$B$5:$B$20,$A10,'Line Items'!$D$5:$D$20))</f>
        <v/>
      </c>
      <c r="C10" s="16" t="str">
        <f>IF(SUMIF('Line Items'!$B$5:$B$20,$A10,'Line Items'!$E$5:$E$20)=0,"",SUMIF('Line Items'!$B$5:$B$20,$A10,'Line Items'!$E$5:$E$20))</f>
        <v/>
      </c>
      <c r="D10" s="17" t="str">
        <f t="shared" si="0"/>
        <v/>
      </c>
      <c r="E10" s="18" t="str">
        <f t="shared" si="1"/>
        <v/>
      </c>
      <c r="F10" s="19" t="str">
        <f t="shared" si="2"/>
        <v>Awaiting data</v>
      </c>
    </row>
    <row r="11" spans="1:6" x14ac:dyDescent="0.3">
      <c r="A11" s="11" t="s">
        <v>91</v>
      </c>
      <c r="B11" s="12" t="str">
        <f>IF(COUNT(B5:B10)=0,"",SUM(B5:B10))</f>
        <v/>
      </c>
      <c r="C11" s="12" t="str">
        <f>IF(COUNT(C5:C10)=0,"",SUM(C5:C10))</f>
        <v/>
      </c>
      <c r="D11" s="13" t="str">
        <f>IF(AND(COUNT(B5:B10)=0,COUNT(C5:C10)=0),"",SUM(C5:C10)-SUM(B5:B10))</f>
        <v/>
      </c>
      <c r="E11" s="14" t="str">
        <f>IF(SUM(B5:B10)=0,"",(SUM(C5:C10)-SUM(B5:B10))/SUM(B5:B10))</f>
        <v/>
      </c>
      <c r="F11" s="11" t="str">
        <f>IF(D11="","Awaiting data",IF(N(D11)&gt;0,"Over budget",IF(N(D11)&lt;0,"Under budget","On budget")))</f>
        <v>Awaiting data</v>
      </c>
    </row>
    <row r="13" spans="1:6" ht="15.6" x14ac:dyDescent="0.3">
      <c r="A13" s="20" t="s">
        <v>96</v>
      </c>
    </row>
    <row r="14" spans="1:6" x14ac:dyDescent="0.3">
      <c r="A14" s="21" t="s">
        <v>97</v>
      </c>
      <c r="B14" s="22">
        <f>COUNTA('Line Items'!$A$5:$A$20)</f>
        <v>16</v>
      </c>
    </row>
    <row r="15" spans="1:6" x14ac:dyDescent="0.3">
      <c r="A15" s="21" t="s">
        <v>98</v>
      </c>
      <c r="B15" s="22">
        <f>COUNT('Line Items'!$D$5:$D$20)</f>
        <v>0</v>
      </c>
    </row>
    <row r="16" spans="1:6" x14ac:dyDescent="0.3">
      <c r="A16" s="21" t="s">
        <v>99</v>
      </c>
      <c r="B16" s="22">
        <f>COUNT('Line Items'!$E$5:$E$20)</f>
        <v>0</v>
      </c>
    </row>
    <row r="17" spans="1:6" x14ac:dyDescent="0.3">
      <c r="A17" s="21" t="s">
        <v>100</v>
      </c>
      <c r="B17" s="22"/>
    </row>
    <row r="18" spans="1:6" x14ac:dyDescent="0.3">
      <c r="A18" s="21" t="s">
        <v>101</v>
      </c>
      <c r="B18" s="22" t="str">
        <f>IF(COUNT('Line Items'!$D$5:$D$20)=0,"Awaiting data",SUMPRODUCT((('Line Items'!$D$5:$D$20)&gt;0)*(ABS(N('Line Items'!$E$5:$E$20)-N('Line Items'!$D$5:$D$20))&gt;0.1*N('Line Items'!$D$5:$D$20))))</f>
        <v>Awaiting data</v>
      </c>
    </row>
    <row r="20" spans="1:6" ht="15.6" x14ac:dyDescent="0.3">
      <c r="A20" s="20" t="s">
        <v>102</v>
      </c>
    </row>
    <row r="21" spans="1:6" x14ac:dyDescent="0.3">
      <c r="A21" s="22" t="s">
        <v>103</v>
      </c>
      <c r="B21" s="21" t="s">
        <v>104</v>
      </c>
      <c r="C21" s="38" t="s">
        <v>105</v>
      </c>
      <c r="D21" s="32"/>
      <c r="E21" s="32"/>
      <c r="F21" s="32"/>
    </row>
    <row r="22" spans="1:6" x14ac:dyDescent="0.3">
      <c r="A22" s="22" t="s">
        <v>106</v>
      </c>
      <c r="B22" s="21" t="s">
        <v>107</v>
      </c>
      <c r="C22" s="38" t="s">
        <v>108</v>
      </c>
      <c r="D22" s="32"/>
      <c r="E22" s="32"/>
      <c r="F22" s="32"/>
    </row>
    <row r="23" spans="1:6" x14ac:dyDescent="0.3">
      <c r="A23" s="22" t="s">
        <v>109</v>
      </c>
      <c r="B23" s="21" t="s">
        <v>110</v>
      </c>
      <c r="C23" s="38" t="s">
        <v>111</v>
      </c>
      <c r="D23" s="32"/>
      <c r="E23" s="32"/>
      <c r="F23" s="32"/>
    </row>
    <row r="24" spans="1:6" x14ac:dyDescent="0.3">
      <c r="A24" s="22" t="s">
        <v>112</v>
      </c>
      <c r="B24" s="21" t="s">
        <v>113</v>
      </c>
      <c r="C24" s="38" t="s">
        <v>114</v>
      </c>
      <c r="D24" s="32"/>
      <c r="E24" s="32"/>
      <c r="F24" s="32"/>
    </row>
    <row r="25" spans="1:6" x14ac:dyDescent="0.3">
      <c r="A25" s="22" t="s">
        <v>115</v>
      </c>
      <c r="B25" s="21" t="s">
        <v>116</v>
      </c>
      <c r="C25" s="38" t="s">
        <v>117</v>
      </c>
      <c r="D25" s="32"/>
      <c r="E25" s="32"/>
      <c r="F25" s="32"/>
    </row>
    <row r="26" spans="1:6" x14ac:dyDescent="0.3">
      <c r="A26" s="22" t="s">
        <v>118</v>
      </c>
      <c r="B26" s="21" t="s">
        <v>119</v>
      </c>
      <c r="C26" s="38" t="s">
        <v>120</v>
      </c>
      <c r="D26" s="32"/>
      <c r="E26" s="32"/>
      <c r="F26" s="32"/>
    </row>
    <row r="27" spans="1:6" x14ac:dyDescent="0.3">
      <c r="A27" s="22" t="s">
        <v>121</v>
      </c>
      <c r="B27" s="21" t="s">
        <v>122</v>
      </c>
      <c r="C27" s="38" t="s">
        <v>123</v>
      </c>
      <c r="D27" s="32"/>
      <c r="E27" s="32"/>
      <c r="F27" s="32"/>
    </row>
    <row r="28" spans="1:6" x14ac:dyDescent="0.3">
      <c r="A28" s="1" t="s">
        <v>124</v>
      </c>
    </row>
  </sheetData>
  <mergeCells count="9">
    <mergeCell ref="C27:F27"/>
    <mergeCell ref="C21:F21"/>
    <mergeCell ref="C25:F25"/>
    <mergeCell ref="C24:F24"/>
    <mergeCell ref="C22:F22"/>
    <mergeCell ref="A2:F2"/>
    <mergeCell ref="C23:F23"/>
    <mergeCell ref="A1:F1"/>
    <mergeCell ref="C26:F26"/>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3864"/>
  </sheetPr>
  <dimension ref="A1:G33"/>
  <sheetViews>
    <sheetView showGridLines="0" workbookViewId="0">
      <pane ySplit="4" topLeftCell="A5" activePane="bottomLeft" state="frozen"/>
      <selection pane="bottomLeft"/>
    </sheetView>
  </sheetViews>
  <sheetFormatPr defaultRowHeight="14.4" x14ac:dyDescent="0.3"/>
  <cols>
    <col min="1" max="1" width="5" customWidth="1"/>
    <col min="2" max="2" width="40" customWidth="1"/>
    <col min="3" max="3" width="30" customWidth="1"/>
    <col min="4" max="4" width="22" customWidth="1"/>
    <col min="5" max="5" width="16" customWidth="1"/>
    <col min="6" max="6" width="34" customWidth="1"/>
    <col min="7" max="7" width="76" customWidth="1"/>
  </cols>
  <sheetData>
    <row r="1" spans="1:7" ht="21" x14ac:dyDescent="0.4">
      <c r="A1" s="33" t="s">
        <v>125</v>
      </c>
      <c r="B1" s="32"/>
      <c r="C1" s="32"/>
      <c r="D1" s="32"/>
      <c r="E1" s="32"/>
      <c r="F1" s="32"/>
      <c r="G1" s="32"/>
    </row>
    <row r="2" spans="1:7" x14ac:dyDescent="0.3">
      <c r="A2" s="31" t="s">
        <v>126</v>
      </c>
      <c r="B2" s="32"/>
      <c r="C2" s="32"/>
      <c r="D2" s="32"/>
      <c r="E2" s="32"/>
      <c r="F2" s="32"/>
      <c r="G2" s="32"/>
    </row>
    <row r="4" spans="1:7" ht="30" customHeight="1" x14ac:dyDescent="0.3">
      <c r="A4" s="4" t="s">
        <v>127</v>
      </c>
      <c r="B4" s="4" t="s">
        <v>128</v>
      </c>
      <c r="C4" s="4" t="s">
        <v>129</v>
      </c>
      <c r="D4" s="4" t="s">
        <v>130</v>
      </c>
      <c r="E4" s="4" t="s">
        <v>131</v>
      </c>
      <c r="F4" s="4" t="s">
        <v>132</v>
      </c>
      <c r="G4" s="4" t="s">
        <v>133</v>
      </c>
    </row>
    <row r="5" spans="1:7" ht="30" customHeight="1" x14ac:dyDescent="0.3">
      <c r="A5" s="23">
        <v>1</v>
      </c>
      <c r="B5" s="5" t="s">
        <v>134</v>
      </c>
      <c r="C5" s="24" t="s">
        <v>135</v>
      </c>
      <c r="D5" s="6" t="s">
        <v>136</v>
      </c>
      <c r="E5" s="25" t="s">
        <v>23</v>
      </c>
      <c r="F5" s="10" t="s">
        <v>137</v>
      </c>
      <c r="G5" s="26" t="s">
        <v>138</v>
      </c>
    </row>
    <row r="6" spans="1:7" ht="30" customHeight="1" x14ac:dyDescent="0.3">
      <c r="A6" s="23">
        <v>2</v>
      </c>
      <c r="B6" s="5" t="s">
        <v>139</v>
      </c>
      <c r="C6" s="24" t="s">
        <v>140</v>
      </c>
      <c r="D6" s="6" t="s">
        <v>141</v>
      </c>
      <c r="E6" s="27" t="s">
        <v>142</v>
      </c>
      <c r="F6" s="10" t="s">
        <v>143</v>
      </c>
      <c r="G6" s="26" t="s">
        <v>144</v>
      </c>
    </row>
    <row r="7" spans="1:7" ht="30" customHeight="1" x14ac:dyDescent="0.3">
      <c r="A7" s="23">
        <v>3</v>
      </c>
      <c r="B7" s="5" t="s">
        <v>145</v>
      </c>
      <c r="C7" s="24" t="s">
        <v>146</v>
      </c>
      <c r="D7" s="6" t="s">
        <v>147</v>
      </c>
      <c r="E7" s="25" t="s">
        <v>148</v>
      </c>
      <c r="F7" s="10" t="s">
        <v>149</v>
      </c>
      <c r="G7" s="26" t="s">
        <v>150</v>
      </c>
    </row>
    <row r="8" spans="1:7" ht="30" customHeight="1" x14ac:dyDescent="0.3">
      <c r="A8" s="23">
        <v>4</v>
      </c>
      <c r="B8" s="5" t="s">
        <v>151</v>
      </c>
      <c r="C8" s="24" t="s">
        <v>152</v>
      </c>
      <c r="D8" s="6" t="s">
        <v>153</v>
      </c>
      <c r="E8" s="27" t="s">
        <v>142</v>
      </c>
      <c r="F8" s="10" t="s">
        <v>154</v>
      </c>
      <c r="G8" s="26" t="s">
        <v>155</v>
      </c>
    </row>
    <row r="9" spans="1:7" ht="30" customHeight="1" x14ac:dyDescent="0.3">
      <c r="A9" s="23">
        <v>5</v>
      </c>
      <c r="B9" s="5" t="s">
        <v>156</v>
      </c>
      <c r="C9" s="24" t="s">
        <v>157</v>
      </c>
      <c r="D9" s="6" t="s">
        <v>136</v>
      </c>
      <c r="E9" s="25" t="s">
        <v>23</v>
      </c>
      <c r="F9" s="10" t="s">
        <v>158</v>
      </c>
      <c r="G9" s="26" t="s">
        <v>159</v>
      </c>
    </row>
    <row r="10" spans="1:7" ht="30" customHeight="1" x14ac:dyDescent="0.3">
      <c r="A10" s="23">
        <v>6</v>
      </c>
      <c r="B10" s="5" t="s">
        <v>160</v>
      </c>
      <c r="C10" s="24" t="s">
        <v>161</v>
      </c>
      <c r="D10" s="6" t="s">
        <v>162</v>
      </c>
      <c r="E10" s="27" t="s">
        <v>142</v>
      </c>
      <c r="F10" s="10" t="s">
        <v>163</v>
      </c>
      <c r="G10" s="26" t="s">
        <v>164</v>
      </c>
    </row>
    <row r="11" spans="1:7" ht="30" customHeight="1" x14ac:dyDescent="0.3">
      <c r="A11" s="23">
        <v>7</v>
      </c>
      <c r="B11" s="5" t="s">
        <v>165</v>
      </c>
      <c r="C11" s="24" t="s">
        <v>166</v>
      </c>
      <c r="D11" s="6" t="s">
        <v>136</v>
      </c>
      <c r="E11" s="25" t="s">
        <v>23</v>
      </c>
      <c r="F11" s="10" t="s">
        <v>167</v>
      </c>
      <c r="G11" s="26" t="s">
        <v>168</v>
      </c>
    </row>
    <row r="12" spans="1:7" ht="30" customHeight="1" x14ac:dyDescent="0.3">
      <c r="A12" s="23">
        <v>8</v>
      </c>
      <c r="B12" s="5" t="s">
        <v>169</v>
      </c>
      <c r="C12" s="24" t="s">
        <v>170</v>
      </c>
      <c r="D12" s="6" t="s">
        <v>171</v>
      </c>
      <c r="E12" s="27" t="s">
        <v>142</v>
      </c>
      <c r="F12" s="10" t="s">
        <v>172</v>
      </c>
      <c r="G12" s="26" t="s">
        <v>173</v>
      </c>
    </row>
    <row r="13" spans="1:7" ht="30" customHeight="1" x14ac:dyDescent="0.3">
      <c r="A13" s="23">
        <v>9</v>
      </c>
      <c r="B13" s="5" t="s">
        <v>174</v>
      </c>
      <c r="C13" s="24" t="s">
        <v>107</v>
      </c>
      <c r="D13" s="6" t="s">
        <v>136</v>
      </c>
      <c r="E13" s="25" t="s">
        <v>23</v>
      </c>
      <c r="F13" s="10" t="s">
        <v>137</v>
      </c>
      <c r="G13" s="26" t="s">
        <v>175</v>
      </c>
    </row>
    <row r="14" spans="1:7" ht="30" customHeight="1" x14ac:dyDescent="0.3">
      <c r="A14" s="23">
        <v>10</v>
      </c>
      <c r="B14" s="5" t="s">
        <v>176</v>
      </c>
      <c r="C14" s="24" t="s">
        <v>110</v>
      </c>
      <c r="D14" s="6" t="s">
        <v>177</v>
      </c>
      <c r="E14" s="25" t="s">
        <v>23</v>
      </c>
      <c r="F14" s="10" t="s">
        <v>158</v>
      </c>
      <c r="G14" s="26" t="s">
        <v>178</v>
      </c>
    </row>
    <row r="15" spans="1:7" ht="30" customHeight="1" x14ac:dyDescent="0.3">
      <c r="A15" s="23">
        <v>11</v>
      </c>
      <c r="B15" s="5" t="s">
        <v>179</v>
      </c>
      <c r="C15" s="24" t="s">
        <v>180</v>
      </c>
      <c r="D15" s="6" t="s">
        <v>181</v>
      </c>
      <c r="E15" s="25" t="s">
        <v>23</v>
      </c>
      <c r="F15" s="10" t="s">
        <v>182</v>
      </c>
      <c r="G15" s="26" t="s">
        <v>183</v>
      </c>
    </row>
    <row r="16" spans="1:7" ht="30" customHeight="1" x14ac:dyDescent="0.3">
      <c r="A16" s="23">
        <v>12</v>
      </c>
      <c r="B16" s="5" t="s">
        <v>184</v>
      </c>
      <c r="C16" s="24" t="s">
        <v>185</v>
      </c>
      <c r="D16" s="6" t="s">
        <v>186</v>
      </c>
      <c r="E16" s="25" t="s">
        <v>23</v>
      </c>
      <c r="F16" s="10" t="s">
        <v>158</v>
      </c>
      <c r="G16" s="26" t="s">
        <v>187</v>
      </c>
    </row>
    <row r="17" spans="1:7" ht="30" customHeight="1" x14ac:dyDescent="0.3">
      <c r="A17" s="23">
        <v>13</v>
      </c>
      <c r="B17" s="5" t="s">
        <v>188</v>
      </c>
      <c r="C17" s="24" t="s">
        <v>189</v>
      </c>
      <c r="D17" s="6" t="s">
        <v>171</v>
      </c>
      <c r="E17" s="27" t="s">
        <v>142</v>
      </c>
      <c r="F17" s="10" t="s">
        <v>190</v>
      </c>
      <c r="G17" s="26" t="s">
        <v>191</v>
      </c>
    </row>
    <row r="18" spans="1:7" ht="30" customHeight="1" x14ac:dyDescent="0.3">
      <c r="A18" s="23">
        <v>14</v>
      </c>
      <c r="B18" s="5" t="s">
        <v>192</v>
      </c>
      <c r="C18" s="24" t="s">
        <v>193</v>
      </c>
      <c r="D18" s="6" t="s">
        <v>171</v>
      </c>
      <c r="E18" s="27" t="s">
        <v>142</v>
      </c>
      <c r="F18" s="10" t="s">
        <v>190</v>
      </c>
      <c r="G18" s="26" t="s">
        <v>194</v>
      </c>
    </row>
    <row r="19" spans="1:7" ht="30" customHeight="1" x14ac:dyDescent="0.3">
      <c r="A19" s="23">
        <v>15</v>
      </c>
      <c r="B19" s="5" t="s">
        <v>195</v>
      </c>
      <c r="C19" s="24" t="s">
        <v>196</v>
      </c>
      <c r="D19" s="6" t="s">
        <v>171</v>
      </c>
      <c r="E19" s="28" t="s">
        <v>197</v>
      </c>
      <c r="F19" s="10" t="s">
        <v>198</v>
      </c>
      <c r="G19" s="26" t="s">
        <v>199</v>
      </c>
    </row>
    <row r="20" spans="1:7" ht="30" customHeight="1" x14ac:dyDescent="0.3">
      <c r="A20" s="23">
        <v>16</v>
      </c>
      <c r="B20" s="5" t="s">
        <v>200</v>
      </c>
      <c r="C20" s="24" t="s">
        <v>201</v>
      </c>
      <c r="D20" s="6" t="s">
        <v>202</v>
      </c>
      <c r="E20" s="28" t="s">
        <v>203</v>
      </c>
      <c r="F20" s="10" t="s">
        <v>204</v>
      </c>
      <c r="G20" s="26" t="s">
        <v>205</v>
      </c>
    </row>
    <row r="21" spans="1:7" ht="30" customHeight="1" x14ac:dyDescent="0.3">
      <c r="A21" s="23">
        <v>17</v>
      </c>
      <c r="B21" s="5" t="s">
        <v>206</v>
      </c>
      <c r="C21" s="24" t="s">
        <v>207</v>
      </c>
      <c r="D21" s="6" t="s">
        <v>171</v>
      </c>
      <c r="E21" s="29" t="s">
        <v>208</v>
      </c>
      <c r="F21" s="10" t="s">
        <v>209</v>
      </c>
      <c r="G21" s="26" t="s">
        <v>210</v>
      </c>
    </row>
    <row r="22" spans="1:7" ht="30" customHeight="1" x14ac:dyDescent="0.3">
      <c r="A22" s="23">
        <v>18</v>
      </c>
      <c r="B22" s="5" t="s">
        <v>211</v>
      </c>
      <c r="C22" s="24" t="s">
        <v>212</v>
      </c>
      <c r="D22" s="6" t="s">
        <v>213</v>
      </c>
      <c r="E22" s="30" t="s">
        <v>214</v>
      </c>
      <c r="F22" s="10" t="s">
        <v>215</v>
      </c>
      <c r="G22" s="26" t="s">
        <v>216</v>
      </c>
    </row>
    <row r="23" spans="1:7" ht="30" customHeight="1" x14ac:dyDescent="0.3">
      <c r="A23" s="23">
        <v>19</v>
      </c>
      <c r="B23" s="5" t="s">
        <v>217</v>
      </c>
      <c r="C23" s="24" t="s">
        <v>218</v>
      </c>
      <c r="D23" s="6" t="s">
        <v>213</v>
      </c>
      <c r="E23" s="30" t="s">
        <v>214</v>
      </c>
      <c r="F23" s="10" t="s">
        <v>215</v>
      </c>
      <c r="G23" s="26" t="s">
        <v>216</v>
      </c>
    </row>
    <row r="24" spans="1:7" ht="30" customHeight="1" x14ac:dyDescent="0.3">
      <c r="A24" s="23">
        <v>20</v>
      </c>
      <c r="B24" s="5" t="s">
        <v>219</v>
      </c>
      <c r="C24" s="24" t="s">
        <v>220</v>
      </c>
      <c r="D24" s="6" t="s">
        <v>221</v>
      </c>
      <c r="E24" s="30" t="s">
        <v>214</v>
      </c>
      <c r="F24" s="10" t="s">
        <v>222</v>
      </c>
      <c r="G24" s="26" t="s">
        <v>223</v>
      </c>
    </row>
    <row r="25" spans="1:7" ht="30" customHeight="1" x14ac:dyDescent="0.3">
      <c r="A25" s="23">
        <v>21</v>
      </c>
      <c r="B25" s="5" t="s">
        <v>224</v>
      </c>
      <c r="C25" s="24" t="s">
        <v>225</v>
      </c>
      <c r="D25" s="6" t="s">
        <v>171</v>
      </c>
      <c r="E25" s="27" t="s">
        <v>142</v>
      </c>
      <c r="F25" s="10" t="s">
        <v>226</v>
      </c>
      <c r="G25" s="26" t="s">
        <v>227</v>
      </c>
    </row>
    <row r="26" spans="1:7" ht="30" customHeight="1" x14ac:dyDescent="0.3">
      <c r="A26" s="23">
        <v>22</v>
      </c>
      <c r="B26" s="5" t="s">
        <v>228</v>
      </c>
      <c r="C26" s="24" t="s">
        <v>229</v>
      </c>
      <c r="D26" s="6" t="s">
        <v>230</v>
      </c>
      <c r="E26" s="28" t="s">
        <v>197</v>
      </c>
      <c r="F26" s="10" t="s">
        <v>231</v>
      </c>
      <c r="G26" s="26" t="s">
        <v>232</v>
      </c>
    </row>
    <row r="28" spans="1:7" ht="15.6" x14ac:dyDescent="0.3">
      <c r="A28" s="20" t="s">
        <v>233</v>
      </c>
    </row>
    <row r="29" spans="1:7" ht="28.05" customHeight="1" x14ac:dyDescent="0.3">
      <c r="A29" s="39" t="s">
        <v>234</v>
      </c>
      <c r="B29" s="32"/>
      <c r="C29" s="32"/>
      <c r="D29" s="32"/>
      <c r="E29" s="32"/>
      <c r="F29" s="32"/>
      <c r="G29" s="32"/>
    </row>
    <row r="30" spans="1:7" ht="28.05" customHeight="1" x14ac:dyDescent="0.3">
      <c r="A30" s="39" t="s">
        <v>235</v>
      </c>
      <c r="B30" s="32"/>
      <c r="C30" s="32"/>
      <c r="D30" s="32"/>
      <c r="E30" s="32"/>
      <c r="F30" s="32"/>
      <c r="G30" s="32"/>
    </row>
    <row r="31" spans="1:7" ht="28.05" customHeight="1" x14ac:dyDescent="0.3">
      <c r="A31" s="39" t="s">
        <v>236</v>
      </c>
      <c r="B31" s="32"/>
      <c r="C31" s="32"/>
      <c r="D31" s="32"/>
      <c r="E31" s="32"/>
      <c r="F31" s="32"/>
      <c r="G31" s="32"/>
    </row>
    <row r="32" spans="1:7" ht="28.05" customHeight="1" x14ac:dyDescent="0.3">
      <c r="A32" s="39" t="s">
        <v>237</v>
      </c>
      <c r="B32" s="32"/>
      <c r="C32" s="32"/>
      <c r="D32" s="32"/>
      <c r="E32" s="32"/>
      <c r="F32" s="32"/>
      <c r="G32" s="32"/>
    </row>
    <row r="33" spans="1:7" ht="28.05" customHeight="1" x14ac:dyDescent="0.3">
      <c r="A33" s="39" t="s">
        <v>238</v>
      </c>
      <c r="B33" s="32"/>
      <c r="C33" s="32"/>
      <c r="D33" s="32"/>
      <c r="E33" s="32"/>
      <c r="F33" s="32"/>
      <c r="G33" s="32"/>
    </row>
  </sheetData>
  <mergeCells count="7">
    <mergeCell ref="A33:G33"/>
    <mergeCell ref="A32:G32"/>
    <mergeCell ref="A1:G1"/>
    <mergeCell ref="A31:G31"/>
    <mergeCell ref="A30:G30"/>
    <mergeCell ref="A2:G2"/>
    <mergeCell ref="A29:G29"/>
  </mergeCells>
  <hyperlinks>
    <hyperlink ref="G5" r:id="rId1" xr:uid="{00000000-0004-0000-0300-000000000000}"/>
    <hyperlink ref="G6" r:id="rId2" xr:uid="{00000000-0004-0000-0300-000001000000}"/>
    <hyperlink ref="G7" r:id="rId3" xr:uid="{00000000-0004-0000-0300-000002000000}"/>
    <hyperlink ref="G8" r:id="rId4" xr:uid="{00000000-0004-0000-0300-000003000000}"/>
    <hyperlink ref="G9" r:id="rId5" xr:uid="{00000000-0004-0000-0300-000004000000}"/>
    <hyperlink ref="G10" r:id="rId6" xr:uid="{00000000-0004-0000-0300-000005000000}"/>
    <hyperlink ref="G11" r:id="rId7" xr:uid="{00000000-0004-0000-0300-000006000000}"/>
    <hyperlink ref="G12" r:id="rId8" xr:uid="{00000000-0004-0000-0300-000007000000}"/>
    <hyperlink ref="G13" r:id="rId9" xr:uid="{00000000-0004-0000-0300-000008000000}"/>
    <hyperlink ref="G14" r:id="rId10" xr:uid="{00000000-0004-0000-0300-000009000000}"/>
    <hyperlink ref="G15" r:id="rId11" xr:uid="{00000000-0004-0000-0300-00000A000000}"/>
    <hyperlink ref="G16" r:id="rId12" xr:uid="{00000000-0004-0000-0300-00000B000000}"/>
    <hyperlink ref="G17" r:id="rId13" xr:uid="{00000000-0004-0000-0300-00000C000000}"/>
    <hyperlink ref="G18" r:id="rId14" xr:uid="{00000000-0004-0000-0300-00000D000000}"/>
    <hyperlink ref="G19" r:id="rId15" xr:uid="{00000000-0004-0000-0300-00000E000000}"/>
    <hyperlink ref="G20" r:id="rId16" xr:uid="{00000000-0004-0000-0300-00000F000000}"/>
    <hyperlink ref="G22" r:id="rId17" xr:uid="{00000000-0004-0000-0300-000010000000}"/>
    <hyperlink ref="G23" r:id="rId18" xr:uid="{00000000-0004-0000-0300-000011000000}"/>
    <hyperlink ref="G24" r:id="rId19" xr:uid="{00000000-0004-0000-0300-000012000000}"/>
    <hyperlink ref="G25" r:id="rId20" xr:uid="{00000000-0004-0000-0300-000013000000}"/>
    <hyperlink ref="G26" r:id="rId21" xr:uid="{00000000-0004-0000-0300-000014000000}"/>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460D82-D05A-4060-A294-F77C8895F80D}">
  <ds:schemaRefs>
    <ds:schemaRef ds:uri="http://schemas.microsoft.com/office/2006/metadata/properties"/>
    <ds:schemaRef ds:uri="http://schemas.microsoft.com/office/infopath/2007/PartnerControls"/>
    <ds:schemaRef ds:uri="http://schemas.microsoft.com/sharepoint/v3"/>
    <ds:schemaRef ds:uri="9ece1660-89e4-4efe-8613-f619625afc8d"/>
    <ds:schemaRef ds:uri="debf2d1a-3119-443f-9311-2f3fb0fd7de8"/>
  </ds:schemaRefs>
</ds:datastoreItem>
</file>

<file path=customXml/itemProps2.xml><?xml version="1.0" encoding="utf-8"?>
<ds:datastoreItem xmlns:ds="http://schemas.openxmlformats.org/officeDocument/2006/customXml" ds:itemID="{2D0A3043-82A5-47FF-BA26-9FACB5AE302D}">
  <ds:schemaRefs>
    <ds:schemaRef ds:uri="http://schemas.microsoft.com/sharepoint/v3/contenttype/forms"/>
  </ds:schemaRefs>
</ds:datastoreItem>
</file>

<file path=customXml/itemProps3.xml><?xml version="1.0" encoding="utf-8"?>
<ds:datastoreItem xmlns:ds="http://schemas.openxmlformats.org/officeDocument/2006/customXml" ds:itemID="{11A2E4AE-29D3-4608-A327-F48934831F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bf2d1a-3119-443f-9311-2f3fb0fd7de8"/>
    <ds:schemaRef ds:uri="9ece1660-89e4-4efe-8613-f619625afc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Line Items</vt:lpstr>
      <vt:lpstr>Variance Summary</vt:lpstr>
      <vt:lpstr>Benchmarks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Bojan Buhac</cp:lastModifiedBy>
  <dcterms:created xsi:type="dcterms:W3CDTF">2026-09-03T15:25:26Z</dcterms:created>
  <dcterms:modified xsi:type="dcterms:W3CDTF">2026-09-03T19:50:19Z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