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Line Items" sheetId="2" state="visible" r:id="rId2"/>
    <sheet xmlns:r="http://schemas.openxmlformats.org/officeDocument/2006/relationships" name="Variance Summary" sheetId="3" state="visible" r:id="rId3"/>
    <sheet xmlns:r="http://schemas.openxmlformats.org/officeDocument/2006/relationships" name="Benchmarks" sheetId="4" state="visible" r:id="rId4"/>
    <sheet xmlns:r="http://schemas.openxmlformats.org/officeDocument/2006/relationships" name="Sources" sheetId="5" state="visible" r:id="rId5"/>
  </sheets>
  <definedNames>
    <definedName name="_xlnm._FilterDatabase" localSheetId="1" hidden="1">'Line Items'!$A$4:$K$15</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1F3864"/>
      <sz val="14"/>
    </font>
    <font>
      <b val="1"/>
      <sz val="10"/>
    </font>
    <font>
      <sz val="10"/>
    </font>
    <font>
      <b val="1"/>
      <color rgb="001F3864"/>
      <sz val="11"/>
    </font>
    <font>
      <i val="1"/>
      <color rgb="00595959"/>
      <sz val="9"/>
    </font>
    <font>
      <b val="1"/>
      <color rgb="00FFFFFF"/>
      <sz val="10"/>
    </font>
    <font>
      <i val="1"/>
      <color rgb="00808080"/>
      <sz val="10"/>
    </font>
    <font>
      <color rgb="000563C1"/>
      <sz val="9"/>
      <u val="single"/>
    </font>
  </fonts>
  <fills count="6">
    <fill>
      <patternFill/>
    </fill>
    <fill>
      <patternFill patternType="gray125"/>
    </fill>
    <fill>
      <patternFill patternType="solid">
        <fgColor rgb="00D9E2F3"/>
      </patternFill>
    </fill>
    <fill>
      <patternFill patternType="solid">
        <fgColor rgb="001F3864"/>
      </patternFill>
    </fill>
    <fill>
      <patternFill patternType="solid">
        <fgColor rgb="00FFF2CC"/>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applyAlignment="1" pivotButton="0" quotePrefix="0" xfId="0">
      <alignment vertical="top"/>
    </xf>
    <xf numFmtId="0" fontId="3" fillId="0" borderId="0" applyAlignment="1" pivotButton="0" quotePrefix="0" xfId="0">
      <alignment vertical="top" wrapText="1"/>
    </xf>
    <xf numFmtId="0" fontId="4" fillId="2" borderId="0" pivotButton="0" quotePrefix="0" xfId="0"/>
    <xf numFmtId="0" fontId="0" fillId="2" borderId="0" pivotButton="0" quotePrefix="0" xfId="0"/>
    <xf numFmtId="0" fontId="5" fillId="0" borderId="0" pivotButton="0" quotePrefix="0" xfId="0"/>
    <xf numFmtId="0" fontId="6" fillId="3" borderId="1" applyAlignment="1" pivotButton="0" quotePrefix="0" xfId="0">
      <alignment horizontal="center" vertical="center" wrapText="1"/>
    </xf>
    <xf numFmtId="0" fontId="2" fillId="0" borderId="1" applyAlignment="1" pivotButton="0" quotePrefix="0" xfId="0">
      <alignment vertical="top" wrapText="1"/>
    </xf>
    <xf numFmtId="0" fontId="3" fillId="0" borderId="1" applyAlignment="1" pivotButton="0" quotePrefix="0" xfId="0">
      <alignment vertical="top" wrapText="1"/>
    </xf>
    <xf numFmtId="4" fontId="7" fillId="4" borderId="1" applyAlignment="1" pivotButton="0" quotePrefix="0" xfId="0">
      <alignment vertical="top" wrapText="1"/>
    </xf>
    <xf numFmtId="4" fontId="3" fillId="0" borderId="1" applyAlignment="1" pivotButton="0" quotePrefix="0" xfId="0">
      <alignment vertical="top" wrapText="1"/>
    </xf>
    <xf numFmtId="164" fontId="3" fillId="0" borderId="1" applyAlignment="1" pivotButton="0" quotePrefix="0" xfId="0">
      <alignment vertical="top" wrapText="1"/>
    </xf>
    <xf numFmtId="0" fontId="0" fillId="2" borderId="1" applyAlignment="1" pivotButton="0" quotePrefix="0" xfId="0">
      <alignment vertical="top" wrapText="1"/>
    </xf>
    <xf numFmtId="0" fontId="2" fillId="2" borderId="1" applyAlignment="1" pivotButton="0" quotePrefix="0" xfId="0">
      <alignment vertical="top" wrapText="1"/>
    </xf>
    <xf numFmtId="4" fontId="2" fillId="2" borderId="1" applyAlignment="1" pivotButton="0" quotePrefix="0" xfId="0">
      <alignment vertical="top" wrapText="1"/>
    </xf>
    <xf numFmtId="164" fontId="2" fillId="2" borderId="1" applyAlignment="1" pivotButton="0" quotePrefix="0" xfId="0">
      <alignment vertical="top" wrapText="1"/>
    </xf>
    <xf numFmtId="0" fontId="5" fillId="2" borderId="1" applyAlignment="1" pivotButton="0" quotePrefix="0" xfId="0">
      <alignment vertical="top" wrapText="1"/>
    </xf>
    <xf numFmtId="0" fontId="0" fillId="0" borderId="1" applyAlignment="1" pivotButton="0" quotePrefix="0" xfId="0">
      <alignment vertical="top" wrapText="1"/>
    </xf>
    <xf numFmtId="0" fontId="2" fillId="5" borderId="0" pivotButton="0" quotePrefix="0" xfId="0"/>
    <xf numFmtId="0" fontId="3" fillId="5" borderId="0" applyAlignment="1" pivotButton="0" quotePrefix="0" xfId="0">
      <alignment vertical="top" wrapText="1"/>
    </xf>
    <xf numFmtId="0" fontId="0" fillId="5" borderId="0" pivotButton="0" quotePrefix="0" xfId="0"/>
    <xf numFmtId="0" fontId="8"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xl/worksheets/sheet3.xml"/><Relationship Id="rId7" Type="http://schemas.openxmlformats.org/officeDocument/2006/relationships/theme" Target="theme/theme1.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styles" Target="styles.xml"/><Relationship Id="rId5" Type="http://schemas.openxmlformats.org/officeDocument/2006/relationships/worksheet" Target="/xl/worksheets/sheet5.xml"/><Relationship Id="rId10" Type="http://schemas.openxmlformats.org/officeDocument/2006/relationships/customXml" Target="../customXml/item3.xml"/><Relationship Id="rId4" Type="http://schemas.openxmlformats.org/officeDocument/2006/relationships/worksheet" Target="/xl/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ec.europa.eu/eurostat/web/products-euro-indicators/w/2-01092026-ap" TargetMode="External" Id="rId1"/><Relationship Type="http://schemas.openxmlformats.org/officeDocument/2006/relationships/hyperlink" Target="https://www.bls.gov/cpi/home.htm" TargetMode="External" Id="rId2"/><Relationship Type="http://schemas.openxmlformats.org/officeDocument/2006/relationships/hyperlink" Target="https://dispatchtimes.com/oil-prices-today-2-september-2026/" TargetMode="External" Id="rId3"/><Relationship Type="http://schemas.openxmlformats.org/officeDocument/2006/relationships/hyperlink" Target="https://www.eia.gov/outlooks/steo/index.php" TargetMode="External" Id="rId4"/><Relationship Type="http://schemas.openxmlformats.org/officeDocument/2006/relationships/hyperlink" Target="https://tradingeconomics.com/commodity/baltic" TargetMode="External" Id="rId5"/><Relationship Type="http://schemas.openxmlformats.org/officeDocument/2006/relationships/hyperlink" Target="https://www.drewry.co.uk/supply-chain-advisors/supply-chain-expertise/world-container-index-assessed" TargetMode="External" Id="rId6"/><Relationship Type="http://schemas.openxmlformats.org/officeDocument/2006/relationships/hyperlink" Target="https://www.rlb.com/europe/resources/insights/construction-market-intelligence-2026-q2/executive-summary" TargetMode="External" Id="rId7"/><Relationship Type="http://schemas.openxmlformats.org/officeDocument/2006/relationships/hyperlink" Target="https://www.bcis.co.uk/news/bcis-tender-price-index-estimate-of-tender-price-inflation/" TargetMode="External" Id="rId8"/><Relationship Type="http://schemas.openxmlformats.org/officeDocument/2006/relationships/hyperlink" Target="https://www.bls.gov/bls/escalation.htm" TargetMode="External" Id="rId9"/><Relationship Type="http://schemas.openxmlformats.org/officeDocument/2006/relationships/hyperlink" Target="https://www.bls.gov/ppi/publications/price-adjustment-guide-for-contracting-parties.htm" TargetMode="External" Id="rId10"/><Relationship Type="http://schemas.openxmlformats.org/officeDocument/2006/relationships/hyperlink" Target="https://www.jpmorgan.com/insights/global-research/commodities" TargetMode="External" Id="rId11"/><Relationship Type="http://schemas.openxmlformats.org/officeDocument/2006/relationships/hyperlink" Target="https://informedclearly.com/en/ai/48139/semiconductor-supply-chain-crisis" TargetMode="External" Id="rId12"/><Relationship Type="http://schemas.openxmlformats.org/officeDocument/2006/relationships/hyperlink" Target="https://saasnegotiationexperts.com/saas-pricing-benchmarks-2026/" TargetMode="External" Id="rId13"/><Relationship Type="http://schemas.openxmlformats.org/officeDocument/2006/relationships/hyperlink" Target="https://ycharts.com/indicators/global_supply_chain_pressure_index" TargetMode="External" Id="rId14"/><Relationship Type="http://schemas.openxmlformats.org/officeDocument/2006/relationships/hyperlink" Target="https://marketintelligence.turnerandtownsend.com/ukmi-q2-2026/tender-price-inflation-forecast" TargetMode="External" Id="rId15"/></Relationships>
</file>

<file path=xl/worksheets/sheet1.xml><?xml version="1.0" encoding="utf-8"?>
<worksheet xmlns="http://schemas.openxmlformats.org/spreadsheetml/2006/main">
  <sheetPr>
    <outlinePr summaryBelow="1" summaryRight="1"/>
    <pageSetUpPr/>
  </sheetPr>
  <dimension ref="A1:B23"/>
  <sheetViews>
    <sheetView workbookViewId="0">
      <pane ySplit="1" topLeftCell="A2" activePane="bottomLeft" state="frozen"/>
      <selection pane="bottomLeft" activeCell="A1" sqref="A1"/>
    </sheetView>
  </sheetViews>
  <sheetFormatPr baseColWidth="8" defaultRowHeight="15"/>
  <cols>
    <col width="34" customWidth="1" min="1" max="1"/>
    <col width="118" customWidth="1" min="2" max="2"/>
  </cols>
  <sheetData>
    <row r="1">
      <c r="A1" s="1" t="inlineStr">
        <is>
          <t>Budget &amp; Spend Review — FY2026 Q3 (1 Jul – 30 Sep 2026)</t>
        </is>
      </c>
    </row>
    <row r="2" ht="15" customHeight="1">
      <c r="A2" s="2" t="inlineStr">
        <is>
          <t>Prepared for</t>
        </is>
      </c>
      <c r="B2" s="3" t="inlineStr">
        <is>
          <t>Bojan Buhac, How2Demos (External Consultant, Toronto)</t>
        </is>
      </c>
    </row>
    <row r="3" ht="15" customHeight="1">
      <c r="A3" s="2" t="inlineStr">
        <is>
          <t>Prepared on</t>
        </is>
      </c>
      <c r="B3" s="3" t="inlineStr">
        <is>
          <t>3 September 2026</t>
        </is>
      </c>
    </row>
    <row r="4" ht="26" customHeight="1">
      <c r="A4" s="2" t="inlineStr">
        <is>
          <t>Fiscal period reviewed</t>
        </is>
      </c>
      <c r="B4" s="3" t="inlineStr">
        <is>
          <t>FY2026 Q3, 1 Jul 2026 – 30 Sep 2026. No fiscal-calendar definition exists anywhere in the scanned M365 content, so a calendar quarter is used. Change the dates here if How2Demos runs a different fiscal calendar.</t>
        </is>
      </c>
    </row>
    <row r="5" ht="26" customHeight="1">
      <c r="A5" s="2" t="inlineStr">
        <is>
          <t>Primary source</t>
        </is>
      </c>
      <c r="B5" s="3" t="inlineStr">
        <is>
          <t>M365 Work IQ — Outlook mail, Teams chats and channel messages, Outlook calendar and meeting content, SharePoint and OneDrive files.</t>
        </is>
      </c>
    </row>
    <row r="6" ht="26" customHeight="1">
      <c r="A6" s="2" t="inlineStr">
        <is>
          <t>Secondary source</t>
        </is>
      </c>
      <c r="B6" s="3" t="inlineStr">
        <is>
          <t>Web search, 3 September 2026, for public-sector inflation and procurement cost benchmarks only. External benchmarks are context for rate assumptions — they are NOT How2Demos spend.</t>
        </is>
      </c>
    </row>
    <row r="8">
      <c r="A8" s="4" t="inlineStr">
        <is>
          <t>WHAT THE INTERNAL SCAN FOUND</t>
        </is>
      </c>
      <c r="B8" s="5" t="n"/>
    </row>
    <row r="9" ht="52" customHeight="1">
      <c r="A9" s="2" t="inlineStr">
        <is>
          <t>Mail</t>
        </is>
      </c>
      <c r="B9" s="3" t="inlineStr">
        <is>
          <t>50 most recent messages listed plus keyword searches on budget, cost, invoice, approval, spend, procurement, purchase order, forecast. Every message in the period is administrative: Entra PIM role activations, Power Automate and Power Apps notifications, Viva query completions, Yammer/Viva Engage digests, non-delivery reports. ONE business item carries a monetary decision: the Cowork plan-change approval (line L-01) — and it states no price.</t>
        </is>
      </c>
    </row>
    <row r="10" ht="39" customHeight="1">
      <c r="A10" s="2" t="inlineStr">
        <is>
          <t>Teams</t>
        </is>
      </c>
      <c r="B10" s="3" t="inlineStr">
        <is>
          <t>9 chats and their channel messages reviewed. Matches on 'budget' are unrelated general-knowledge and social chatter (party planning, phone deals, football). The meeting chats contain only automated agent test posts. No cost, invoice or approval discussion.</t>
        </is>
      </c>
    </row>
    <row r="11" ht="26" customHeight="1">
      <c r="A11" s="2" t="inlineStr">
        <is>
          <t>Calendar</t>
        </is>
      </c>
      <c r="B11" s="3" t="inlineStr">
        <is>
          <t>No events at all between 1 Jul and 30 Sep 2026, so no budget, finance or procurement meetings and no meeting transcripts to draw on.</t>
        </is>
      </c>
    </row>
    <row r="12" ht="52" customHeight="1">
      <c r="A12" s="2" t="inlineStr">
        <is>
          <t>Files</t>
        </is>
      </c>
      <c r="B12" s="3" t="inlineStr">
        <is>
          <t>OneDrive and SharePoint searched by keyword and natural language. Two files carry usable cost content: the T.I.G.RE.S Statement of Work (scope and schedule, no fee table) and the Supply Chain Risk Tracker (named cost exposures, no amounts). A prior 'Budget and Spend Review - FY2026 Q3' workbook exists in the Cowork Tasks output folder; it is an earlier run of this same review, not a finance record, and is not used as evidence here.</t>
        </is>
      </c>
    </row>
    <row r="14">
      <c r="A14" s="4" t="inlineStr">
        <is>
          <t>WHAT THIS MEANS FOR THE NUMBERS</t>
        </is>
      </c>
      <c r="B14" s="5" t="n"/>
    </row>
    <row r="15" ht="39" customHeight="1">
      <c r="A15" s="2" t="inlineStr">
        <is>
          <t>No planned or actual amounts were found</t>
        </is>
      </c>
      <c r="B15" s="3" t="inlineStr">
        <is>
          <t>Not one monetary planned, committed, invoiced or paid figure exists in the scanned M365 content for FY2026 Q3. Cells reading [Add planned] and [Add actual] are DELIBERATELY EMPTY. Nothing on any sheet is estimated, illustrative or representative.</t>
        </is>
      </c>
    </row>
    <row r="16" ht="26" customHeight="1">
      <c r="A16" s="2" t="inlineStr">
        <is>
          <t>What to do</t>
        </is>
      </c>
      <c r="B16" s="3" t="inlineStr">
        <is>
          <t>Type your real figures over the placeholders on the Line Items sheet. Variance, variance %, category subtotals, grand totals and the control checks are live Excel formulas and recalculate immediately.</t>
        </is>
      </c>
    </row>
    <row r="17" ht="39" customHeight="1">
      <c r="A17" s="2" t="inlineStr">
        <is>
          <t>Why the lines are still here</t>
        </is>
      </c>
      <c r="B17" s="3" t="inlineStr">
        <is>
          <t>Each line is a real, sourced commitment or cost exposure that belongs in the FY2026 Q3 review. The item, owner, category, benchmark reference and source are grounded; only the amounts are missing, and they sit with the budget holder rather than in M365.</t>
        </is>
      </c>
    </row>
    <row r="19">
      <c r="A19" s="4" t="inlineStr">
        <is>
          <t>SHEET MAP</t>
        </is>
      </c>
      <c r="B19" s="5" t="n"/>
    </row>
    <row r="20" ht="26" customHeight="1">
      <c r="A20" s="2" t="inlineStr">
        <is>
          <t>Line Items</t>
        </is>
      </c>
      <c r="B20" s="3" t="inlineStr">
        <is>
          <t>One row per budget line: item, owner, planned, actual, variance, comment. Variance = Planned − Actual, so a positive variance means under budget. Every row names the source it came from.</t>
        </is>
      </c>
    </row>
    <row r="21" ht="15" customHeight="1">
      <c r="A21" s="2" t="inlineStr">
        <is>
          <t>Variance Summary</t>
        </is>
      </c>
      <c r="B21" s="3" t="inlineStr">
        <is>
          <t>Planned, actual and variance totalled by category and overall, plus coverage counts and control checks.</t>
        </is>
      </c>
    </row>
    <row r="22" ht="26" customHeight="1">
      <c r="A22" s="2" t="inlineStr">
        <is>
          <t>Benchmarks</t>
        </is>
      </c>
      <c r="B22" s="3" t="inlineStr">
        <is>
          <t>External public-sector inflation and procurement cost benchmarks with value, date, publisher and URL, each mapped to the line it informs.</t>
        </is>
      </c>
    </row>
    <row r="23" ht="15" customHeight="1">
      <c r="A23" s="2" t="inlineStr">
        <is>
          <t>Sources</t>
        </is>
      </c>
      <c r="B23" s="3" t="inlineStr">
        <is>
          <t>Every source behind this workbook — internal M365 items and external publications.</t>
        </is>
      </c>
    </row>
  </sheetData>
  <mergeCells count="4">
    <mergeCell ref="A8:B8"/>
    <mergeCell ref="A14:B14"/>
    <mergeCell ref="A1:B1"/>
    <mergeCell ref="A19:B1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7" customWidth="1" min="1" max="1"/>
    <col width="42" customWidth="1" min="2" max="2"/>
    <col width="24" customWidth="1" min="3" max="3"/>
    <col width="16" customWidth="1" min="4" max="4"/>
    <col width="15" customWidth="1" min="5" max="5"/>
    <col width="15" customWidth="1" min="6" max="6"/>
    <col width="15" customWidth="1" min="7" max="7"/>
    <col width="11" customWidth="1" min="8" max="8"/>
    <col width="13" customWidth="1" min="9" max="9"/>
    <col width="86" customWidth="1" min="10" max="10"/>
    <col width="60" customWidth="1" min="11" max="11"/>
  </cols>
  <sheetData>
    <row r="1">
      <c r="A1" s="1" t="inlineStr">
        <is>
          <t>Budget line items — FY2026 Q3 (1 Jul – 30 Sep 2026)</t>
        </is>
      </c>
    </row>
    <row r="2">
      <c r="A2" s="6" t="inlineStr">
        <is>
          <t>Amounts in USD. Variance = Planned − Actual (positive = under budget). [Add planned] / [Add actual] mark lines where NO figure exists in the scanned M365 content — enter yours and every formula updates.</t>
        </is>
      </c>
    </row>
    <row r="4" ht="28" customHeight="1">
      <c r="A4" s="7" t="inlineStr">
        <is>
          <t>ID</t>
        </is>
      </c>
      <c r="B4" s="7" t="inlineStr">
        <is>
          <t>Item</t>
        </is>
      </c>
      <c r="C4" s="7" t="inlineStr">
        <is>
          <t>Category</t>
        </is>
      </c>
      <c r="D4" s="7" t="inlineStr">
        <is>
          <t>Owner</t>
        </is>
      </c>
      <c r="E4" s="7" t="inlineStr">
        <is>
          <t>Planned (USD)</t>
        </is>
      </c>
      <c r="F4" s="7" t="inlineStr">
        <is>
          <t>Actual (USD)</t>
        </is>
      </c>
      <c r="G4" s="7" t="inlineStr">
        <is>
          <t>Variance (USD)</t>
        </is>
      </c>
      <c r="H4" s="7" t="inlineStr">
        <is>
          <t>Variance %</t>
        </is>
      </c>
      <c r="I4" s="7" t="inlineStr">
        <is>
          <t>Benchmark</t>
        </is>
      </c>
      <c r="J4" s="7" t="inlineStr">
        <is>
          <t>Comment</t>
        </is>
      </c>
      <c r="K4" s="7" t="inlineStr">
        <is>
          <t>Source</t>
        </is>
      </c>
    </row>
    <row r="5" ht="74" customHeight="1">
      <c r="A5" s="8" t="inlineStr">
        <is>
          <t>L-01</t>
        </is>
      </c>
      <c r="B5" s="9" t="inlineStr">
        <is>
          <t>Cowork plan upgrade — 'Business Catalyst' subscription</t>
        </is>
      </c>
      <c r="C5" s="9" t="inlineStr">
        <is>
          <t>Software &amp; subscriptions</t>
        </is>
      </c>
      <c r="D5" s="9" t="inlineStr">
        <is>
          <t>Bojan Buhac</t>
        </is>
      </c>
      <c r="E5" s="10" t="inlineStr">
        <is>
          <t>[Add planned]</t>
        </is>
      </c>
      <c r="F5" s="10" t="inlineStr">
        <is>
          <t>[Add actual]</t>
        </is>
      </c>
      <c r="G5" s="11">
        <f>IF(AND(ISNUMBER(E5),ISNUMBER(F5)),E5-F5,"")</f>
        <v/>
      </c>
      <c r="H5" s="12">
        <f>IF(AND(ISNUMBER(E5),ISNUMBER(F5),E5&lt;&gt;0),(E5-F5)/E5,"")</f>
        <v/>
      </c>
      <c r="I5" s="9" t="inlineStr">
        <is>
          <t>B-13</t>
        </is>
      </c>
      <c r="J5" s="9" t="inlineStr">
        <is>
          <t>APPROVED and committed this quarter. Requested by Bojan Buhac and approved by manager Lisa Taylor on 3 Sep 2026; the notice states plan name 'Business Catalyst' and 'Plan user limit: No limit'. It carries NO price, NO term and NO cost centre, so the amount must come from the subscription owner before this line can be closed. Benchmark B-13 gives the renewal-uplift range to sanity-check whatever price is quoted.</t>
        </is>
      </c>
      <c r="K5" s="9" t="inlineStr">
        <is>
          <t>Email 'New Cowork plan change' (Microsoft Power Automate, 3 Sep 2026) and 'Plan request approved' (3 Sep 2026)</t>
        </is>
      </c>
    </row>
    <row r="6" ht="74" customHeight="1">
      <c r="A6" s="8" t="inlineStr">
        <is>
          <t>L-02</t>
        </is>
      </c>
      <c r="B6" s="9" t="inlineStr">
        <is>
          <t>Professional services — T.I.G.RE.S Phase 1 (design and build)</t>
        </is>
      </c>
      <c r="C6" s="9" t="inlineStr">
        <is>
          <t>Professional services</t>
        </is>
      </c>
      <c r="D6" s="9" t="inlineStr">
        <is>
          <t>Bojan Buhac</t>
        </is>
      </c>
      <c r="E6" s="10" t="inlineStr">
        <is>
          <t>[Add planned]</t>
        </is>
      </c>
      <c r="F6" s="10" t="inlineStr">
        <is>
          <t>[Add actual]</t>
        </is>
      </c>
      <c r="G6" s="11">
        <f>IF(AND(ISNUMBER(E6),ISNUMBER(F6)),E6-F6,"")</f>
        <v/>
      </c>
      <c r="H6" s="12">
        <f>IF(AND(ISNUMBER(E6),ISNUMBER(F6),E6&lt;&gt;0),(E6-F6)/E6,"")</f>
        <v/>
      </c>
      <c r="I6" s="9" t="inlineStr">
        <is>
          <t>B-09</t>
        </is>
      </c>
      <c r="J6" s="9" t="inlineStr">
        <is>
          <t>Delivered inside the period. The SOW sets a Phase 1 delivery schedule of 2 Jun – 20 Jul 2026 with Milestone 1 (customer demo) on 23 Jun 2026, Milestone 2 (customer demo) on 13 Jul 2026, user acceptance testing 15–16 Jul 2026 and handover on 17 Jul 2026. The document defines scope, architecture, deliverables and responsibilities but contains NO fee schedule, day rates or commercial table — there is nothing to extract, so the amount must come from the engagement contract.</t>
        </is>
      </c>
      <c r="K6" s="9" t="inlineStr">
        <is>
          <t>Internal file 'T.I.G.RE.S SOW v1.7' — Section 2 (use case), project plan table, Section 10</t>
        </is>
      </c>
    </row>
    <row r="7" ht="74" customHeight="1">
      <c r="A7" s="8" t="inlineStr">
        <is>
          <t>L-03</t>
        </is>
      </c>
      <c r="B7" s="9" t="inlineStr">
        <is>
          <t>Professional services — T.I.G.RE.S Phase 2 (forward commitment)</t>
        </is>
      </c>
      <c r="C7" s="9" t="inlineStr">
        <is>
          <t>Professional services</t>
        </is>
      </c>
      <c r="D7" s="9" t="inlineStr">
        <is>
          <t>Unassigned</t>
        </is>
      </c>
      <c r="E7" s="10" t="inlineStr">
        <is>
          <t>[Add planned]</t>
        </is>
      </c>
      <c r="F7" s="10" t="inlineStr">
        <is>
          <t>[Add actual]</t>
        </is>
      </c>
      <c r="G7" s="11">
        <f>IF(AND(ISNUMBER(E7),ISNUMBER(F7)),E7-F7,"")</f>
        <v/>
      </c>
      <c r="H7" s="12">
        <f>IF(AND(ISNUMBER(E7),ISNUMBER(F7),E7&lt;&gt;0),(E7-F7)/E7,"")</f>
        <v/>
      </c>
      <c r="I7" s="9" t="inlineStr">
        <is>
          <t>B-09</t>
        </is>
      </c>
      <c r="J7" s="9" t="inlineStr">
        <is>
          <t>NOT a Q3 cost — an unbudgeted forward commitment. The SOW records that Phase 2 items are indicative and that 'scope and commercials for Phase 2 will be finalized in a separate Change Request or follow-on SOW once Phase 1 is live', with 'Phase 2 commercial agreement signed (separate SOW or Change Request)' listed as an exit criterion. Carry it as a pipeline exposure until that agreement is priced.</t>
        </is>
      </c>
      <c r="K7" s="9" t="inlineStr">
        <is>
          <t>Internal file 'T.I.G.RE.S SOW v1.7' — Phase 2 outlook and exit criteria</t>
        </is>
      </c>
    </row>
    <row r="8" ht="74" customHeight="1">
      <c r="A8" s="8" t="inlineStr">
        <is>
          <t>L-04</t>
        </is>
      </c>
      <c r="B8" s="9" t="inlineStr">
        <is>
          <t>Inbound freight — dry bulk raw materials</t>
        </is>
      </c>
      <c r="C8" s="9" t="inlineStr">
        <is>
          <t>Logistics &amp; freight</t>
        </is>
      </c>
      <c r="D8" s="9" t="inlineStr">
        <is>
          <t>Unassigned</t>
        </is>
      </c>
      <c r="E8" s="10" t="inlineStr">
        <is>
          <t>[Add planned]</t>
        </is>
      </c>
      <c r="F8" s="10" t="inlineStr">
        <is>
          <t>[Add actual]</t>
        </is>
      </c>
      <c r="G8" s="11">
        <f>IF(AND(ISNUMBER(E8),ISNUMBER(F8)),E8-F8,"")</f>
        <v/>
      </c>
      <c r="H8" s="12">
        <f>IF(AND(ISNUMBER(E8),ISNUMBER(F8),E8&lt;&gt;0),(E8-F8)/E8,"")</f>
        <v/>
      </c>
      <c r="I8" s="9" t="inlineStr">
        <is>
          <t>B-05</t>
        </is>
      </c>
      <c r="J8" s="9" t="inlineStr">
        <is>
          <t>Open cost exposure, deteriorating fast. The Baltic Dry Index stood at 3,488 on 3 Sep 2026 — up 18.8% on the month and 77.7% on the year — which feeds straight into inbound landed cost. Mitigation already recorded internally: fix freight via forward/COA contracts for Q4, add BDI-linked escalator caps to supplier terms, and re-time orders away from peak Capesize rates. No budget line and no owner exist for it yet.</t>
        </is>
      </c>
      <c r="K8" s="9" t="inlineStr">
        <is>
          <t>Internal file 'Supply Chain Risk Tracker - Sep 2026' — Risk Register R-02 (score 16, High)</t>
        </is>
      </c>
    </row>
    <row r="9" ht="74" customHeight="1">
      <c r="A9" s="8" t="inlineStr">
        <is>
          <t>L-05</t>
        </is>
      </c>
      <c r="B9" s="9" t="inlineStr">
        <is>
          <t>Fuel surcharges and energy cost escalation</t>
        </is>
      </c>
      <c r="C9" s="9" t="inlineStr">
        <is>
          <t>Logistics &amp; freight</t>
        </is>
      </c>
      <c r="D9" s="9" t="inlineStr">
        <is>
          <t>Unassigned</t>
        </is>
      </c>
      <c r="E9" s="10" t="inlineStr">
        <is>
          <t>[Add planned]</t>
        </is>
      </c>
      <c r="F9" s="10" t="inlineStr">
        <is>
          <t>[Add actual]</t>
        </is>
      </c>
      <c r="G9" s="11">
        <f>IF(AND(ISNUMBER(E9),ISNUMBER(F9)),E9-F9,"")</f>
        <v/>
      </c>
      <c r="H9" s="12">
        <f>IF(AND(ISNUMBER(E9),ISNUMBER(F9),E9&lt;&gt;0),(E9-F9)/E9,"")</f>
        <v/>
      </c>
      <c r="I9" s="9" t="inlineStr">
        <is>
          <t>B-03, B-04</t>
        </is>
      </c>
      <c r="J9" s="9" t="inlineStr">
        <is>
          <t>Open cost exposure, and the budgeting basis matters. Brent spot was USD 96.11/bbl on 2 Sep 2026 against the EIA Short-Term Energy Outlook Q3 2026 forecast average of USD 85/bbl — budgeting at the forecast understates current spot by roughly 13%. State explicitly which basis this line uses. Mitigation recorded internally: audit carrier fuel-surcharge formulas and consolidate shipments.</t>
        </is>
      </c>
      <c r="K9" s="9" t="inlineStr">
        <is>
          <t>Internal file 'Supply Chain Risk Tracker - Sep 2026' — Risk Register R-03 (score 16, High)</t>
        </is>
      </c>
    </row>
    <row r="10" ht="74" customHeight="1">
      <c r="A10" s="8" t="inlineStr">
        <is>
          <t>L-06</t>
        </is>
      </c>
      <c r="B10" s="9" t="inlineStr">
        <is>
          <t>Ocean freight — container lanes (Transpacific, Asia–Europe)</t>
        </is>
      </c>
      <c r="C10" s="9" t="inlineStr">
        <is>
          <t>Logistics &amp; freight</t>
        </is>
      </c>
      <c r="D10" s="9" t="inlineStr">
        <is>
          <t>Unassigned</t>
        </is>
      </c>
      <c r="E10" s="10" t="inlineStr">
        <is>
          <t>[Add planned]</t>
        </is>
      </c>
      <c r="F10" s="10" t="inlineStr">
        <is>
          <t>[Add actual]</t>
        </is>
      </c>
      <c r="G10" s="11">
        <f>IF(AND(ISNUMBER(E10),ISNUMBER(F10)),E10-F10,"")</f>
        <v/>
      </c>
      <c r="H10" s="12">
        <f>IF(AND(ISNUMBER(E10),ISNUMBER(F10),E10&lt;&gt;0),(E10-F10)/E10,"")</f>
        <v/>
      </c>
      <c r="I10" s="9" t="inlineStr">
        <is>
          <t>B-06</t>
        </is>
      </c>
      <c r="J10" s="9" t="inlineStr">
        <is>
          <t>Open cost exposure, currently favourable and worth acting on. The Drewry World Container Index composite was USD 4,473 per 40ft on 27 Aug 2026, down 1% week-on-week on Transpacific and Asia–Europe spot. Mitigation recorded internally: use the current easing to lock Q4 contract rates while keeping a spot/contract mix.</t>
        </is>
      </c>
      <c r="K10" s="9" t="inlineStr">
        <is>
          <t>Internal file 'Supply Chain Risk Tracker - Sep 2026' — Risk Register R-09 (score 6, Low)</t>
        </is>
      </c>
    </row>
    <row r="11" ht="74" customHeight="1">
      <c r="A11" s="8" t="inlineStr">
        <is>
          <t>L-07</t>
        </is>
      </c>
      <c r="B11" s="9" t="inlineStr">
        <is>
          <t>Route and insurance cost — Middle East exposure</t>
        </is>
      </c>
      <c r="C11" s="9" t="inlineStr">
        <is>
          <t>Logistics &amp; freight</t>
        </is>
      </c>
      <c r="D11" s="9" t="inlineStr">
        <is>
          <t>Unassigned</t>
        </is>
      </c>
      <c r="E11" s="10" t="inlineStr">
        <is>
          <t>[Add planned]</t>
        </is>
      </c>
      <c r="F11" s="10" t="inlineStr">
        <is>
          <t>[Add actual]</t>
        </is>
      </c>
      <c r="G11" s="11">
        <f>IF(AND(ISNUMBER(E11),ISNUMBER(F11)),E11-F11,"")</f>
        <v/>
      </c>
      <c r="H11" s="12">
        <f>IF(AND(ISNUMBER(E11),ISNUMBER(F11),E11&lt;&gt;0),(E11-F11)/E11,"")</f>
        <v/>
      </c>
      <c r="I11" s="9" t="inlineStr">
        <is>
          <t>B-03</t>
        </is>
      </c>
      <c r="J11" s="9" t="inlineStr">
        <is>
          <t>Open cost exposure with a low-probability, high-impact profile (impact 5, likelihood 3). Escalating US–Iran strikes threaten Gulf and Red Sea routing, energy supply and marine insurance cost. Mitigation recorded internally: map exposed suppliers and lanes, pre-qualify alternate routings and carriers, hold safety stock on critical SKUs.</t>
        </is>
      </c>
      <c r="K11" s="9" t="inlineStr">
        <is>
          <t>Internal file 'Supply Chain Risk Tracker - Sep 2026' — Risk Register R-04 (score 15, High)</t>
        </is>
      </c>
    </row>
    <row r="12" ht="74" customHeight="1">
      <c r="A12" s="8" t="inlineStr">
        <is>
          <t>L-08</t>
        </is>
      </c>
      <c r="B12" s="9" t="inlineStr">
        <is>
          <t>Metals and fabricated parts — index-linked content</t>
        </is>
      </c>
      <c r="C12" s="9" t="inlineStr">
        <is>
          <t>Materials</t>
        </is>
      </c>
      <c r="D12" s="9" t="inlineStr">
        <is>
          <t>Unassigned</t>
        </is>
      </c>
      <c r="E12" s="10" t="inlineStr">
        <is>
          <t>[Add planned]</t>
        </is>
      </c>
      <c r="F12" s="10" t="inlineStr">
        <is>
          <t>[Add actual]</t>
        </is>
      </c>
      <c r="G12" s="11">
        <f>IF(AND(ISNUMBER(E12),ISNUMBER(F12)),E12-F12,"")</f>
        <v/>
      </c>
      <c r="H12" s="12">
        <f>IF(AND(ISNUMBER(E12),ISNUMBER(F12),E12&lt;&gt;0),(E12-F12)/E12,"")</f>
        <v/>
      </c>
      <c r="I12" s="9" t="inlineStr">
        <is>
          <t>B-11</t>
        </is>
      </c>
      <c r="J12" s="9" t="inlineStr">
        <is>
          <t>Open cost exposure. Copper, aluminium and steel prices are highly responsive to tariffs, capex cycles and geopolitics, with copper and zinc supply tightening. Mitigation recorded internally: index-link metal content in supplier pricing rather than fixing it, hedge or lock quarterly prices on high-volume parts, monitor the LME weekly.</t>
        </is>
      </c>
      <c r="K12" s="9" t="inlineStr">
        <is>
          <t>Internal file 'Supply Chain Risk Tracker - Sep 2026' — Risk Register R-07 (score 9, Medium)</t>
        </is>
      </c>
    </row>
    <row r="13" ht="74" customHeight="1">
      <c r="A13" s="8" t="inlineStr">
        <is>
          <t>L-09</t>
        </is>
      </c>
      <c r="B13" s="9" t="inlineStr">
        <is>
          <t>Electronic components and semiconductors</t>
        </is>
      </c>
      <c r="C13" s="9" t="inlineStr">
        <is>
          <t>Materials</t>
        </is>
      </c>
      <c r="D13" s="9" t="inlineStr">
        <is>
          <t>Unassigned</t>
        </is>
      </c>
      <c r="E13" s="10" t="inlineStr">
        <is>
          <t>[Add planned]</t>
        </is>
      </c>
      <c r="F13" s="10" t="inlineStr">
        <is>
          <t>[Add actual]</t>
        </is>
      </c>
      <c r="G13" s="11">
        <f>IF(AND(ISNUMBER(E13),ISNUMBER(F13)),E13-F13,"")</f>
        <v/>
      </c>
      <c r="H13" s="12">
        <f>IF(AND(ISNUMBER(E13),ISNUMBER(F13),E13&lt;&gt;0),(E13-F13)/E13,"")</f>
        <v/>
      </c>
      <c r="I13" s="9" t="inlineStr">
        <is>
          <t>B-14</t>
        </is>
      </c>
      <c r="J13" s="9" t="inlineStr">
        <is>
          <t>Open cost exposure. AI infrastructure demand is absorbing capacity and draining memory, networking, power and analogue parts, spreading shortages across the bill of materials. Mitigation recorded internally: place long-lead orders early, qualify second sources, secure allocation agreements with distributors.</t>
        </is>
      </c>
      <c r="K13" s="9" t="inlineStr">
        <is>
          <t>Internal file 'Supply Chain Risk Tracker - Sep 2026' — Risk Register R-05 (score 12, Medium)</t>
        </is>
      </c>
    </row>
    <row r="14" ht="74" customHeight="1">
      <c r="A14" s="8" t="inlineStr">
        <is>
          <t>L-10</t>
        </is>
      </c>
      <c r="B14" s="9" t="inlineStr">
        <is>
          <t>Critical minerals and specialty materials</t>
        </is>
      </c>
      <c r="C14" s="9" t="inlineStr">
        <is>
          <t>Materials</t>
        </is>
      </c>
      <c r="D14" s="9" t="inlineStr">
        <is>
          <t>Unassigned</t>
        </is>
      </c>
      <c r="E14" s="10" t="inlineStr">
        <is>
          <t>[Add planned]</t>
        </is>
      </c>
      <c r="F14" s="10" t="inlineStr">
        <is>
          <t>[Add actual]</t>
        </is>
      </c>
      <c r="G14" s="11">
        <f>IF(AND(ISNUMBER(E14),ISNUMBER(F14)),E14-F14,"")</f>
        <v/>
      </c>
      <c r="H14" s="12">
        <f>IF(AND(ISNUMBER(E14),ISNUMBER(F14),E14&lt;&gt;0),(E14-F14)/E14,"")</f>
        <v/>
      </c>
      <c r="I14" s="9" t="inlineStr">
        <is>
          <t>B-12</t>
        </is>
      </c>
      <c r="J14" s="9" t="inlineStr">
        <is>
          <t>Open cost exposure with the sharpest single price move on record here: Chinese tungsten export controls are reported to have driven a 557% price surge, with rare earths and antimony treated as strategic by governments. Mitigation recorded internally: identify BOM items containing tungsten, rare earths or antimony, qualify non-China sources, consider strategic inventory.</t>
        </is>
      </c>
      <c r="K14" s="9" t="inlineStr">
        <is>
          <t>Internal file 'Supply Chain Risk Tracker - Sep 2026' — Risk Register R-06 (score 12, Medium)</t>
        </is>
      </c>
    </row>
    <row r="15" ht="74" customHeight="1">
      <c r="A15" s="8" t="inlineStr">
        <is>
          <t>L-11</t>
        </is>
      </c>
      <c r="B15" s="9" t="inlineStr">
        <is>
          <t>[Add line item]</t>
        </is>
      </c>
      <c r="C15" s="9" t="inlineStr">
        <is>
          <t>[Add category]</t>
        </is>
      </c>
      <c r="D15" s="9" t="inlineStr">
        <is>
          <t>[Add owner]</t>
        </is>
      </c>
      <c r="E15" s="10" t="inlineStr">
        <is>
          <t>[Add planned]</t>
        </is>
      </c>
      <c r="F15" s="10" t="inlineStr">
        <is>
          <t>[Add actual]</t>
        </is>
      </c>
      <c r="G15" s="11">
        <f>IF(AND(ISNUMBER(E15),ISNUMBER(F15)),E15-F15,"")</f>
        <v/>
      </c>
      <c r="H15" s="12">
        <f>IF(AND(ISNUMBER(E15),ISNUMBER(F15),E15&lt;&gt;0),(E15-F15)/E15,"")</f>
        <v/>
      </c>
      <c r="I15" s="9" t="inlineStr"/>
      <c r="J15" s="9" t="inlineStr">
        <is>
          <t>Spare row. No further budget, invoice, purchase-order or approval record exists in the scanned M365 content for this period — add your own lines below this one and the Variance Summary picks them up automatically.</t>
        </is>
      </c>
      <c r="K15" s="9" t="inlineStr">
        <is>
          <t>n/a</t>
        </is>
      </c>
    </row>
    <row r="16">
      <c r="A16" s="13" t="n"/>
      <c r="B16" s="14" t="inlineStr">
        <is>
          <t>TOTAL — FY2026 Q3</t>
        </is>
      </c>
      <c r="C16" s="13" t="n"/>
      <c r="D16" s="13" t="n"/>
      <c r="E16" s="15">
        <f>SUM(E5:E15)</f>
        <v/>
      </c>
      <c r="F16" s="15">
        <f>SUM(F5:F15)</f>
        <v/>
      </c>
      <c r="G16" s="15">
        <f>E16-F16</f>
        <v/>
      </c>
      <c r="H16" s="16">
        <f>IF(E16=0,"",(E16-F16)/E16)</f>
        <v/>
      </c>
      <c r="I16" s="13" t="n"/>
      <c r="J16" s="17" t="inlineStr">
        <is>
          <t>Totals evaluate to zero until real amounts replace the placeholders. That zero is a true reflection of the evidence, not an estimate.</t>
        </is>
      </c>
      <c r="K16" s="13" t="n"/>
    </row>
  </sheetData>
  <autoFilter ref="A4:K15"/>
  <mergeCells count="2">
    <mergeCell ref="A2:K2"/>
    <mergeCell ref="A1:K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0" customWidth="1" min="1" max="1"/>
    <col width="8" customWidth="1" min="2" max="2"/>
    <col width="16" customWidth="1" min="3" max="3"/>
    <col width="16" customWidth="1" min="4" max="4"/>
    <col width="16" customWidth="1" min="5" max="5"/>
    <col width="12" customWidth="1" min="6" max="6"/>
    <col width="86" customWidth="1" min="7" max="7"/>
  </cols>
  <sheetData>
    <row r="1">
      <c r="A1" s="1" t="inlineStr">
        <is>
          <t>Variance summary — FY2026 Q3</t>
        </is>
      </c>
    </row>
    <row r="2">
      <c r="A2" s="6" t="inlineStr">
        <is>
          <t>Every figure below is a live formula driven by the Line Items sheet. Positive variance = under budget.</t>
        </is>
      </c>
    </row>
    <row r="4" ht="26" customHeight="1">
      <c r="A4" s="7" t="inlineStr">
        <is>
          <t>Category</t>
        </is>
      </c>
      <c r="B4" s="7" t="inlineStr">
        <is>
          <t>Lines</t>
        </is>
      </c>
      <c r="C4" s="7" t="inlineStr">
        <is>
          <t>Planned (USD)</t>
        </is>
      </c>
      <c r="D4" s="7" t="inlineStr">
        <is>
          <t>Actual (USD)</t>
        </is>
      </c>
      <c r="E4" s="7" t="inlineStr">
        <is>
          <t>Variance (USD)</t>
        </is>
      </c>
      <c r="F4" s="7" t="inlineStr">
        <is>
          <t>Variance %</t>
        </is>
      </c>
      <c r="G4" s="7" t="inlineStr">
        <is>
          <t>Note</t>
        </is>
      </c>
    </row>
    <row r="5" ht="46" customHeight="1">
      <c r="A5" s="8" t="inlineStr">
        <is>
          <t>Software &amp; subscriptions</t>
        </is>
      </c>
      <c r="B5" s="9">
        <f>COUNTIF('Line Items'!$C$5:$C$15,$A5)</f>
        <v/>
      </c>
      <c r="C5" s="11">
        <f>SUMIF('Line Items'!$C$5:$C$15,$A5,'Line Items'!$E$5:$E$15)</f>
        <v/>
      </c>
      <c r="D5" s="11">
        <f>SUMIF('Line Items'!$C$5:$C$15,$A5,'Line Items'!$F$5:$F$15)</f>
        <v/>
      </c>
      <c r="E5" s="11">
        <f>C5-D5</f>
        <v/>
      </c>
      <c r="F5" s="12">
        <f>IF(C5=0,"",(C5-D5)/C5)</f>
        <v/>
      </c>
      <c r="G5" s="9" t="inlineStr">
        <is>
          <t>One approved commitment (L-01). The approval notice discloses no price, so the quarter's only confirmed decision carries no amount.</t>
        </is>
      </c>
    </row>
    <row r="6" ht="46" customHeight="1">
      <c r="A6" s="8" t="inlineStr">
        <is>
          <t>Professional services</t>
        </is>
      </c>
      <c r="B6" s="9">
        <f>COUNTIF('Line Items'!$C$5:$C$15,$A6)</f>
        <v/>
      </c>
      <c r="C6" s="11">
        <f>SUMIF('Line Items'!$C$5:$C$15,$A6,'Line Items'!$E$5:$E$15)</f>
        <v/>
      </c>
      <c r="D6" s="11">
        <f>SUMIF('Line Items'!$C$5:$C$15,$A6,'Line Items'!$F$5:$F$15)</f>
        <v/>
      </c>
      <c r="E6" s="11">
        <f>C6-D6</f>
        <v/>
      </c>
      <c r="F6" s="12">
        <f>IF(C6=0,"",(C6-D6)/C6)</f>
        <v/>
      </c>
      <c r="G6" s="9" t="inlineStr">
        <is>
          <t>Two lines (L-02, L-03). Phase 1 was delivered in the period but the SOW has no fee schedule; Phase 2 commercials are not yet agreed and sit outside the quarter.</t>
        </is>
      </c>
    </row>
    <row r="7" ht="46" customHeight="1">
      <c r="A7" s="8" t="inlineStr">
        <is>
          <t>Logistics &amp; freight</t>
        </is>
      </c>
      <c r="B7" s="9">
        <f>COUNTIF('Line Items'!$C$5:$C$15,$A7)</f>
        <v/>
      </c>
      <c r="C7" s="11">
        <f>SUMIF('Line Items'!$C$5:$C$15,$A7,'Line Items'!$E$5:$E$15)</f>
        <v/>
      </c>
      <c r="D7" s="11">
        <f>SUMIF('Line Items'!$C$5:$C$15,$A7,'Line Items'!$F$5:$F$15)</f>
        <v/>
      </c>
      <c r="E7" s="11">
        <f>C7-D7</f>
        <v/>
      </c>
      <c r="F7" s="12">
        <f>IF(C7=0,"",(C7-D7)/C7)</f>
        <v/>
      </c>
      <c r="G7" s="9" t="inlineStr">
        <is>
          <t>Four open exposures (L-04 to L-07). The largest external cost pressure this quarter — dry bulk freight and fuel are both moving against the budget.</t>
        </is>
      </c>
    </row>
    <row r="8" ht="46" customHeight="1">
      <c r="A8" s="8" t="inlineStr">
        <is>
          <t>Materials</t>
        </is>
      </c>
      <c r="B8" s="9">
        <f>COUNTIF('Line Items'!$C$5:$C$15,$A8)</f>
        <v/>
      </c>
      <c r="C8" s="11">
        <f>SUMIF('Line Items'!$C$5:$C$15,$A8,'Line Items'!$E$5:$E$15)</f>
        <v/>
      </c>
      <c r="D8" s="11">
        <f>SUMIF('Line Items'!$C$5:$C$15,$A8,'Line Items'!$F$5:$F$15)</f>
        <v/>
      </c>
      <c r="E8" s="11">
        <f>C8-D8</f>
        <v/>
      </c>
      <c r="F8" s="12">
        <f>IF(C8=0,"",(C8-D8)/C8)</f>
        <v/>
      </c>
      <c r="G8" s="9" t="inlineStr">
        <is>
          <t>Three open exposures (L-08 to L-10) driven by metals volatility, semiconductor scarcity and critical-minerals export controls.</t>
        </is>
      </c>
    </row>
    <row r="9">
      <c r="A9" s="14" t="inlineStr">
        <is>
          <t>TOTAL — all categories</t>
        </is>
      </c>
      <c r="B9" s="14">
        <f>SUM(B5:B8)</f>
        <v/>
      </c>
      <c r="C9" s="15">
        <f>SUM(C5:C8)</f>
        <v/>
      </c>
      <c r="D9" s="15">
        <f>SUM(D5:D8)</f>
        <v/>
      </c>
      <c r="E9" s="15">
        <f>C9-D9</f>
        <v/>
      </c>
      <c r="F9" s="16">
        <f>IF(C9=0,"",(C9-D9)/C9)</f>
        <v/>
      </c>
      <c r="G9" s="17" t="inlineStr">
        <is>
          <t>Must equal the TOTAL row on Line Items. The control check below proves it.</t>
        </is>
      </c>
    </row>
    <row r="11">
      <c r="A11" s="4" t="inlineStr">
        <is>
          <t>COVERAGE AND CONTROLS</t>
        </is>
      </c>
      <c r="B11" s="5" t="n"/>
      <c r="C11" s="5" t="n"/>
      <c r="D11" s="5" t="n"/>
      <c r="E11" s="5" t="n"/>
      <c r="F11" s="5" t="n"/>
      <c r="G11" s="5" t="n"/>
    </row>
    <row r="12">
      <c r="A12" s="8" t="inlineStr">
        <is>
          <t>Budget lines captured</t>
        </is>
      </c>
      <c r="B12" s="9">
        <f>COUNTA('Line Items'!$A$5:$A$15)</f>
        <v/>
      </c>
      <c r="C12" s="18" t="n"/>
      <c r="D12" s="18" t="n"/>
      <c r="E12" s="18" t="n"/>
      <c r="F12" s="18" t="n"/>
      <c r="G12" s="9" t="inlineStr">
        <is>
          <t>Rows on the Line Items sheet, including the spare row.</t>
        </is>
      </c>
    </row>
    <row r="13">
      <c r="A13" s="8" t="inlineStr">
        <is>
          <t>Lines with a planned amount</t>
        </is>
      </c>
      <c r="B13" s="9">
        <f>COUNT('Line Items'!$E$5:$E$15)</f>
        <v/>
      </c>
      <c r="C13" s="18" t="n"/>
      <c r="D13" s="18" t="n"/>
      <c r="E13" s="18" t="n"/>
      <c r="F13" s="18" t="n"/>
      <c r="G13" s="9" t="inlineStr">
        <is>
          <t>Counts numeric entries only — placeholders do not count. Currently zero.</t>
        </is>
      </c>
    </row>
    <row r="14">
      <c r="A14" s="8" t="inlineStr">
        <is>
          <t>Lines with an actual amount</t>
        </is>
      </c>
      <c r="B14" s="9">
        <f>COUNT('Line Items'!$F$5:$F$15)</f>
        <v/>
      </c>
      <c r="C14" s="18" t="n"/>
      <c r="D14" s="18" t="n"/>
      <c r="E14" s="18" t="n"/>
      <c r="F14" s="18" t="n"/>
      <c r="G14" s="9" t="inlineStr">
        <is>
          <t>Counts numeric entries only. Currently zero.</t>
        </is>
      </c>
    </row>
    <row r="15">
      <c r="A15" s="8" t="inlineStr">
        <is>
          <t>Lines over budget (negative variance)</t>
        </is>
      </c>
      <c r="B15" s="9">
        <f>COUNTIF('Line Items'!$G$5:$G$15,"&lt;0")</f>
        <v/>
      </c>
      <c r="C15" s="18" t="n"/>
      <c r="D15" s="18" t="n"/>
      <c r="E15" s="18" t="n"/>
      <c r="F15" s="18" t="n"/>
      <c r="G15" s="9" t="inlineStr">
        <is>
          <t>Populates as soon as actuals are entered.</t>
        </is>
      </c>
    </row>
    <row r="16">
      <c r="A16" s="8" t="inlineStr">
        <is>
          <t>Check: category totals = Line Items total</t>
        </is>
      </c>
      <c r="B16" s="9">
        <f>C9-'Line Items'!E16</f>
        <v/>
      </c>
      <c r="C16" s="18" t="n"/>
      <c r="D16" s="18" t="n"/>
      <c r="E16" s="18" t="n"/>
      <c r="F16" s="18" t="n"/>
      <c r="G16" s="9" t="inlineStr">
        <is>
          <t>Should be 0. Anything else means a line's category is spelled differently from the list above.</t>
        </is>
      </c>
    </row>
    <row r="17">
      <c r="A17" s="8" t="inlineStr">
        <is>
          <t>Internal sources with a monetary amount</t>
        </is>
      </c>
      <c r="B17" s="9" t="n">
        <v>0</v>
      </c>
      <c r="C17" s="18" t="n"/>
      <c r="D17" s="18" t="n"/>
      <c r="E17" s="18" t="n"/>
      <c r="F17" s="18" t="n"/>
      <c r="G17" s="9" t="inlineStr">
        <is>
          <t>Confirmed by the scan: no email, Teams message, calendar event, meeting or file in FY2026 Q3 states a planned, committed or paid figure.</t>
        </is>
      </c>
    </row>
    <row r="19" ht="58" customHeight="1">
      <c r="A19" s="19" t="inlineStr">
        <is>
          <t>Coverage statement</t>
        </is>
      </c>
      <c r="B19" s="20" t="inlineStr">
        <is>
          <t>No monetary planned or actual figure was found in Outlook mail, Teams chats and channels, the Outlook calendar or SharePoint/OneDrive files for FY2026 Q3, so all totals evaluate to zero. The ten line items are real, sourced commitments and cost exposures; only their amounts are missing. Nothing in this workbook is estimated, illustrative or representative — enter your figures and the totals become meaningful.</t>
        </is>
      </c>
      <c r="C19" s="21" t="n"/>
      <c r="D19" s="21" t="n"/>
      <c r="E19" s="21" t="n"/>
      <c r="F19" s="21" t="n"/>
      <c r="G19" s="21" t="n"/>
    </row>
  </sheetData>
  <mergeCells count="3">
    <mergeCell ref="B19:G19"/>
    <mergeCell ref="A2:G2"/>
    <mergeCell ref="A1:G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9"/>
  <sheetViews>
    <sheetView workbookViewId="0">
      <pane ySplit="4" topLeftCell="A5" activePane="bottomLeft" state="frozen"/>
      <selection pane="bottomLeft" activeCell="A1" sqref="A1"/>
    </sheetView>
  </sheetViews>
  <sheetFormatPr baseColWidth="8" defaultRowHeight="15"/>
  <cols>
    <col width="7" customWidth="1" min="1" max="1"/>
    <col width="44" customWidth="1" min="2" max="2"/>
    <col width="15" customWidth="1" min="3" max="3"/>
    <col width="22" customWidth="1" min="4" max="4"/>
    <col width="20" customWidth="1" min="5" max="5"/>
    <col width="14" customWidth="1" min="6" max="6"/>
    <col width="34" customWidth="1" min="7" max="7"/>
    <col width="64" customWidth="1" min="8" max="8"/>
    <col width="92" customWidth="1" min="9" max="9"/>
  </cols>
  <sheetData>
    <row r="1">
      <c r="A1" s="1" t="inlineStr">
        <is>
          <t>External benchmarks — public-sector inflation and procurement cost indicators</t>
        </is>
      </c>
    </row>
    <row r="2">
      <c r="A2" s="6" t="inlineStr">
        <is>
          <t>Retrieved by web search on 3 September 2026. Context for rate assumptions, escalation clauses and price challenge — NOT How2Demos spend.</t>
        </is>
      </c>
    </row>
    <row r="4" ht="26" customHeight="1">
      <c r="A4" s="7" t="inlineStr">
        <is>
          <t>ID</t>
        </is>
      </c>
      <c r="B4" s="7" t="inlineStr">
        <is>
          <t>Indicator</t>
        </is>
      </c>
      <c r="C4" s="7" t="inlineStr">
        <is>
          <t>Value</t>
        </is>
      </c>
      <c r="D4" s="7" t="inlineStr">
        <is>
          <t>Unit</t>
        </is>
      </c>
      <c r="E4" s="7" t="inlineStr">
        <is>
          <t>As of</t>
        </is>
      </c>
      <c r="F4" s="7" t="inlineStr">
        <is>
          <t>Informs line</t>
        </is>
      </c>
      <c r="G4" s="7" t="inlineStr">
        <is>
          <t>Publisher</t>
        </is>
      </c>
      <c r="H4" s="7" t="inlineStr">
        <is>
          <t>URL</t>
        </is>
      </c>
      <c r="I4" s="7" t="inlineStr">
        <is>
          <t>Comment</t>
        </is>
      </c>
    </row>
    <row r="5" ht="60" customHeight="1">
      <c r="A5" s="8" t="inlineStr">
        <is>
          <t>B-01</t>
        </is>
      </c>
      <c r="B5" s="9" t="inlineStr">
        <is>
          <t>Euro area annual inflation (HICP, flash estimate)</t>
        </is>
      </c>
      <c r="C5" s="9" t="inlineStr">
        <is>
          <t>3.3</t>
        </is>
      </c>
      <c r="D5" s="9" t="inlineStr">
        <is>
          <t>%</t>
        </is>
      </c>
      <c r="E5" s="9" t="inlineStr">
        <is>
          <t>August 2026</t>
        </is>
      </c>
      <c r="F5" s="9" t="inlineStr">
        <is>
          <t>All EUR lines</t>
        </is>
      </c>
      <c r="G5" s="9" t="inlineStr">
        <is>
          <t>Eurostat</t>
        </is>
      </c>
      <c r="H5" s="22" t="inlineStr">
        <is>
          <t>https://ec.europa.eu/eurostat/web/products-euro-indicators/w/2-01092026-ap</t>
        </is>
      </c>
      <c r="I5" s="9" t="inlineStr">
        <is>
          <t>Up from 2.9% in July 2026; energy prices rose 14.3% year-on-year. Published by Eurostat on 1 September 2026. Use for any euro-denominated contract with an HICP escalation clause.</t>
        </is>
      </c>
    </row>
    <row r="6" ht="60" customHeight="1">
      <c r="A6" s="8" t="inlineStr">
        <is>
          <t>B-02</t>
        </is>
      </c>
      <c r="B6" s="9" t="inlineStr">
        <is>
          <t>US CPI-U, all items, 12-month change</t>
        </is>
      </c>
      <c r="C6" s="9" t="inlineStr">
        <is>
          <t>3.4</t>
        </is>
      </c>
      <c r="D6" s="9" t="inlineStr">
        <is>
          <t>%</t>
        </is>
      </c>
      <c r="E6" s="9" t="inlineStr">
        <is>
          <t>12 months to July 2026</t>
        </is>
      </c>
      <c r="F6" s="9" t="inlineStr">
        <is>
          <t>All USD lines</t>
        </is>
      </c>
      <c r="G6" s="9" t="inlineStr">
        <is>
          <t>U.S. Bureau of Labor Statistics</t>
        </is>
      </c>
      <c r="H6" s="22" t="inlineStr">
        <is>
          <t>https://www.bls.gov/cpi/home.htm</t>
        </is>
      </c>
      <c r="I6" s="9" t="inlineStr">
        <is>
          <t>Rose 0.1% on the month, seasonally adjusted. The August 2026 reading was not yet published on 3 September 2026, so a USD escalation clause priced today uses the July figure.</t>
        </is>
      </c>
    </row>
    <row r="7" ht="60" customHeight="1">
      <c r="A7" s="8" t="inlineStr">
        <is>
          <t>B-03</t>
        </is>
      </c>
      <c r="B7" s="9" t="inlineStr">
        <is>
          <t>Brent crude, spot</t>
        </is>
      </c>
      <c r="C7" s="9" t="inlineStr">
        <is>
          <t>96.11</t>
        </is>
      </c>
      <c r="D7" s="9" t="inlineStr">
        <is>
          <t>USD per barrel</t>
        </is>
      </c>
      <c r="E7" s="9" t="inlineStr">
        <is>
          <t>2 September 2026</t>
        </is>
      </c>
      <c r="F7" s="9" t="inlineStr">
        <is>
          <t>L-05, L-07</t>
        </is>
      </c>
      <c r="G7" s="9" t="inlineStr">
        <is>
          <t>dispatchtimes.com / Outlook Business</t>
        </is>
      </c>
      <c r="H7" s="22" t="inlineStr">
        <is>
          <t>https://dispatchtimes.com/oil-prices-today-2-september-2026/</t>
        </is>
      </c>
      <c r="I7" s="9" t="inlineStr">
        <is>
          <t>About USD 26.50 above a year earlier, driven by US–Iran strikes. Drives carrier fuel surcharges on L-05 and marine insurance on L-07.</t>
        </is>
      </c>
    </row>
    <row r="8" ht="60" customHeight="1">
      <c r="A8" s="8" t="inlineStr">
        <is>
          <t>B-04</t>
        </is>
      </c>
      <c r="B8" s="9" t="inlineStr">
        <is>
          <t>Brent crude, EIA Q3 2026 forecast average</t>
        </is>
      </c>
      <c r="C8" s="9" t="inlineStr">
        <is>
          <t>85</t>
        </is>
      </c>
      <c r="D8" s="9" t="inlineStr">
        <is>
          <t>USD per barrel</t>
        </is>
      </c>
      <c r="E8" s="9" t="inlineStr">
        <is>
          <t>Latest Short-Term Energy Outlook</t>
        </is>
      </c>
      <c r="F8" s="9" t="inlineStr">
        <is>
          <t>L-05</t>
        </is>
      </c>
      <c r="G8" s="9" t="inlineStr">
        <is>
          <t>U.S. Energy Information Administration</t>
        </is>
      </c>
      <c r="H8" s="22" t="inlineStr">
        <is>
          <t>https://www.eia.gov/outlooks/steo/index.php</t>
        </is>
      </c>
      <c r="I8" s="9" t="inlineStr">
        <is>
          <t>Forecast easing as inventories rebuild. Budgeting at the forecast sits about 13% below the 2 September spot — state which basis the fuel line uses.</t>
        </is>
      </c>
    </row>
    <row r="9" ht="60" customHeight="1">
      <c r="A9" s="8" t="inlineStr">
        <is>
          <t>B-05</t>
        </is>
      </c>
      <c r="B9" s="9" t="inlineStr">
        <is>
          <t>Baltic Dry Index</t>
        </is>
      </c>
      <c r="C9" s="9" t="inlineStr">
        <is>
          <t>3488</t>
        </is>
      </c>
      <c r="D9" s="9" t="inlineStr">
        <is>
          <t>Index points</t>
        </is>
      </c>
      <c r="E9" s="9" t="inlineStr">
        <is>
          <t>3 September 2026</t>
        </is>
      </c>
      <c r="F9" s="9" t="inlineStr">
        <is>
          <t>L-04</t>
        </is>
      </c>
      <c r="G9" s="9" t="inlineStr">
        <is>
          <t>Trading Economics / Baltic Exchange</t>
        </is>
      </c>
      <c r="H9" s="22" t="inlineStr">
        <is>
          <t>https://tradingeconomics.com/commodity/baltic</t>
        </is>
      </c>
      <c r="I9" s="9" t="inlineStr">
        <is>
          <t>Up 4.71% day-on-day, 18.8% on the month and 77.7% on the year. Direct read-through to inbound dry bulk landed cost on L-04.</t>
        </is>
      </c>
    </row>
    <row r="10" ht="60" customHeight="1">
      <c r="A10" s="8" t="inlineStr">
        <is>
          <t>B-06</t>
        </is>
      </c>
      <c r="B10" s="9" t="inlineStr">
        <is>
          <t>Drewry World Container Index (composite)</t>
        </is>
      </c>
      <c r="C10" s="9" t="inlineStr">
        <is>
          <t>4473</t>
        </is>
      </c>
      <c r="D10" s="9" t="inlineStr">
        <is>
          <t>USD per 40ft container</t>
        </is>
      </c>
      <c r="E10" s="9" t="inlineStr">
        <is>
          <t>27 August 2026</t>
        </is>
      </c>
      <c r="F10" s="9" t="inlineStr">
        <is>
          <t>L-06</t>
        </is>
      </c>
      <c r="G10" s="9" t="inlineStr">
        <is>
          <t>Drewry Supply Chain Advisors</t>
        </is>
      </c>
      <c r="H10" s="22" t="inlineStr">
        <is>
          <t>https://www.drewry.co.uk/supply-chain-advisors/supply-chain-expertise/world-container-index-assessed</t>
        </is>
      </c>
      <c r="I10" s="9" t="inlineStr">
        <is>
          <t>Down 1% week-on-week on Transpacific and Asia–Europe spot. Supports locking Q4 contract rates on L-06.</t>
        </is>
      </c>
    </row>
    <row r="11" ht="60" customHeight="1">
      <c r="A11" s="8" t="inlineStr">
        <is>
          <t>B-07</t>
        </is>
      </c>
      <c r="B11" s="9" t="inlineStr">
        <is>
          <t>UK tender price inflation, RLB forecast for 2026</t>
        </is>
      </c>
      <c r="C11" s="9" t="inlineStr">
        <is>
          <t>3.98</t>
        </is>
      </c>
      <c r="D11" s="9" t="inlineStr">
        <is>
          <t>% for 2026</t>
        </is>
      </c>
      <c r="E11" s="9" t="inlineStr">
        <is>
          <t>Q2 2026</t>
        </is>
      </c>
      <c r="F11" s="9" t="inlineStr">
        <is>
          <t>L-02, L-03</t>
        </is>
      </c>
      <c r="G11" s="9" t="inlineStr">
        <is>
          <t>RLB (Rider Levett Bucknall)</t>
        </is>
      </c>
      <c r="H11" s="22" t="inlineStr">
        <is>
          <t>https://www.rlb.com/europe/resources/insights/construction-market-intelligence-2026-q2/executive-summary</t>
        </is>
      </c>
      <c r="I11" s="9" t="inlineStr">
        <is>
          <t>Revised UP from 3.45% the previous quarter — the direction of travel matters as much as the level for a services escalation provision.</t>
        </is>
      </c>
    </row>
    <row r="12" ht="60" customHeight="1">
      <c r="A12" s="8" t="inlineStr">
        <is>
          <t>B-08</t>
        </is>
      </c>
      <c r="B12" s="9" t="inlineStr">
        <is>
          <t>UK tender price inflation, BCIS trajectory</t>
        </is>
      </c>
      <c r="C12" s="9" t="inlineStr">
        <is>
          <t>3.17 (2026) / 2.60 (2027)</t>
        </is>
      </c>
      <c r="D12" s="9" t="inlineStr">
        <is>
          <t>% per year</t>
        </is>
      </c>
      <c r="E12" s="9" t="inlineStr">
        <is>
          <t>Q2 2026</t>
        </is>
      </c>
      <c r="F12" s="9" t="inlineStr">
        <is>
          <t>L-02, L-03</t>
        </is>
      </c>
      <c r="G12" s="9" t="inlineStr">
        <is>
          <t>BCIS (reported in RLB CMI Q2 2026)</t>
        </is>
      </c>
      <c r="H12" s="22" t="inlineStr">
        <is>
          <t>https://www.bcis.co.uk/news/bcis-tender-price-index-estimate-of-tender-price-inflation/</t>
        </is>
      </c>
      <c r="I12" s="9" t="inlineStr">
        <is>
          <t>Lower than the RLB trajectory. Use the RLB–BCIS spread (3.98% vs 3.17% for 2026) as the sensitivity range on multi-year commitments rather than a single point.</t>
        </is>
      </c>
    </row>
    <row r="13" ht="60" customHeight="1">
      <c r="A13" s="8" t="inlineStr">
        <is>
          <t>B-09</t>
        </is>
      </c>
      <c r="B13" s="9" t="inlineStr">
        <is>
          <t>Employment Cost Index as a contract escalator</t>
        </is>
      </c>
      <c r="C13" s="9" t="inlineStr">
        <is>
          <t>Method</t>
        </is>
      </c>
      <c r="D13" s="9" t="inlineStr">
        <is>
          <t>Index-linked clause</t>
        </is>
      </c>
      <c r="E13" s="9" t="inlineStr">
        <is>
          <t>2026</t>
        </is>
      </c>
      <c r="F13" s="9" t="inlineStr">
        <is>
          <t>L-02, L-03</t>
        </is>
      </c>
      <c r="G13" s="9" t="inlineStr">
        <is>
          <t>U.S. Bureau of Labor Statistics</t>
        </is>
      </c>
      <c r="H13" s="22" t="inlineStr">
        <is>
          <t>https://www.bls.gov/bls/escalation.htm</t>
        </is>
      </c>
      <c r="I13" s="9" t="inlineStr">
        <is>
          <t>BLS publishes the ECI specifically for escalating long-term sales and purchasing contracts and adjusting wage rates — the standard basis for labour escalation on public-sector professional-services contracts.</t>
        </is>
      </c>
    </row>
    <row r="14" ht="60" customHeight="1">
      <c r="A14" s="8" t="inlineStr">
        <is>
          <t>B-10</t>
        </is>
      </c>
      <c r="B14" s="9" t="inlineStr">
        <is>
          <t>Producer Price Index price-adjustment guide for contracting parties</t>
        </is>
      </c>
      <c r="C14" s="9" t="inlineStr">
        <is>
          <t>Method</t>
        </is>
      </c>
      <c r="D14" s="9" t="inlineStr">
        <is>
          <t>Escalation clause design</t>
        </is>
      </c>
      <c r="E14" s="9" t="inlineStr">
        <is>
          <t>2026</t>
        </is>
      </c>
      <c r="F14" s="9" t="inlineStr">
        <is>
          <t>All supplier contracts</t>
        </is>
      </c>
      <c r="G14" s="9" t="inlineStr">
        <is>
          <t>U.S. Bureau of Labor Statistics</t>
        </is>
      </c>
      <c r="H14" s="22" t="inlineStr">
        <is>
          <t>https://www.bls.gov/ppi/publications/price-adjustment-guide-for-contracting-parties.htm</t>
        </is>
      </c>
      <c r="I14" s="9" t="inlineStr">
        <is>
          <t>BLS guidance on designing price-adjustment (escalation) clauses in long-term purchase contracts. Use when drafting the BDI- and fuel-linked escalator caps recorded as mitigations on L-04 and L-05.</t>
        </is>
      </c>
    </row>
    <row r="15" ht="60" customHeight="1">
      <c r="A15" s="8" t="inlineStr">
        <is>
          <t>B-11</t>
        </is>
      </c>
      <c r="B15" s="9" t="inlineStr">
        <is>
          <t>Industrial metals outlook (copper, aluminium, steel)</t>
        </is>
      </c>
      <c r="C15" s="9" t="inlineStr">
        <is>
          <t>Qualitative</t>
        </is>
      </c>
      <c r="D15" s="9" t="inlineStr">
        <is>
          <t>—</t>
        </is>
      </c>
      <c r="E15" s="9" t="inlineStr">
        <is>
          <t>21 August 2026</t>
        </is>
      </c>
      <c r="F15" s="9" t="inlineStr">
        <is>
          <t>L-08</t>
        </is>
      </c>
      <c r="G15" s="9" t="inlineStr">
        <is>
          <t>J.P. Morgan Global Research</t>
        </is>
      </c>
      <c r="H15" s="22" t="inlineStr">
        <is>
          <t>https://www.jpmorgan.com/insights/global-research/commodities</t>
        </is>
      </c>
      <c r="I15" s="9" t="inlineStr">
        <is>
          <t>Prices highly responsive to tariffs, capex cycles and geopolitics — supports index-linking metal content rather than fixing it.</t>
        </is>
      </c>
    </row>
    <row r="16" ht="60" customHeight="1">
      <c r="A16" s="8" t="inlineStr">
        <is>
          <t>B-12</t>
        </is>
      </c>
      <c r="B16" s="9" t="inlineStr">
        <is>
          <t>Tungsten price move on Chinese export controls</t>
        </is>
      </c>
      <c r="C16" s="9" t="inlineStr">
        <is>
          <t>+557</t>
        </is>
      </c>
      <c r="D16" s="9" t="inlineStr">
        <is>
          <t>% (reported)</t>
        </is>
      </c>
      <c r="E16" s="9" t="inlineStr">
        <is>
          <t>2026</t>
        </is>
      </c>
      <c r="F16" s="9" t="inlineStr">
        <is>
          <t>L-10</t>
        </is>
      </c>
      <c r="G16" s="9" t="inlineStr">
        <is>
          <t>informedclearly.com</t>
        </is>
      </c>
      <c r="H16" s="22" t="inlineStr">
        <is>
          <t>https://informedclearly.com/en/ai/48139/semiconductor-supply-chain-crisis</t>
        </is>
      </c>
      <c r="I16" s="9" t="inlineStr">
        <is>
          <t>Export controls plus Middle East energy disruption cited as converging drivers. Reported figure — treat as directional, verify against your own supplier quotes before using it in a budget.</t>
        </is>
      </c>
    </row>
    <row r="17" ht="60" customHeight="1">
      <c r="A17" s="8" t="inlineStr">
        <is>
          <t>B-13</t>
        </is>
      </c>
      <c r="B17" s="9" t="inlineStr">
        <is>
          <t>Enterprise software renewal uplift</t>
        </is>
      </c>
      <c r="C17" s="9" t="inlineStr">
        <is>
          <t>3–9 historical; 20–37 AI-driven asks</t>
        </is>
      </c>
      <c r="D17" s="9" t="inlineStr">
        <is>
          <t>% at renewal</t>
        </is>
      </c>
      <c r="E17" s="9" t="inlineStr">
        <is>
          <t>2026</t>
        </is>
      </c>
      <c r="F17" s="9" t="inlineStr">
        <is>
          <t>L-01</t>
        </is>
      </c>
      <c r="G17" s="9" t="inlineStr">
        <is>
          <t>SaaS Negotiation Experts</t>
        </is>
      </c>
      <c r="H17" s="22" t="inlineStr">
        <is>
          <t>https://saasnegotiationexperts.com/saas-pricing-benchmarks-2026/</t>
        </is>
      </c>
      <c r="I17" s="9" t="inlineStr">
        <is>
          <t>Historical annual uplifts of 3–9% at renewal, with AI-bundling-driven asks of 20–37%. The single largest driver of 2026 software cost increases is forced AI feature bundling. Use this to challenge the price quoted for the approved 'Business Catalyst' plan on L-01.</t>
        </is>
      </c>
    </row>
    <row r="18" ht="60" customHeight="1">
      <c r="A18" s="8" t="inlineStr">
        <is>
          <t>B-14</t>
        </is>
      </c>
      <c r="B18" s="9" t="inlineStr">
        <is>
          <t>NY Fed Global Supply Chain Pressure Index</t>
        </is>
      </c>
      <c r="C18" s="9" t="inlineStr">
        <is>
          <t>0.80</t>
        </is>
      </c>
      <c r="D18" s="9" t="inlineStr">
        <is>
          <t>Std. deviations from average</t>
        </is>
      </c>
      <c r="E18" s="9" t="inlineStr">
        <is>
          <t>Latest monthly reading</t>
        </is>
      </c>
      <c r="F18" s="9" t="inlineStr">
        <is>
          <t>L-09</t>
        </is>
      </c>
      <c r="G18" s="9" t="inlineStr">
        <is>
          <t>Federal Reserve Bank of New York (via YCharts)</t>
        </is>
      </c>
      <c r="H18" s="22" t="inlineStr">
        <is>
          <t>https://ycharts.com/indicators/global_supply_chain_pressure_index</t>
        </is>
      </c>
      <c r="I18" s="9" t="inlineStr">
        <is>
          <t>Down from 1.185 the prior month but up from 0.02 a year ago — pressure easing month-on-month, materially higher year-on-year. Early-warning trigger on lead times and expediting cost.</t>
        </is>
      </c>
    </row>
    <row r="19" ht="60" customHeight="1">
      <c r="A19" s="8" t="inlineStr">
        <is>
          <t>B-15</t>
        </is>
      </c>
      <c r="B19" s="9" t="inlineStr">
        <is>
          <t>Tender price inflation varies by project size, value, procurement route and region</t>
        </is>
      </c>
      <c r="C19" s="9" t="inlineStr">
        <is>
          <t>Qualitative</t>
        </is>
      </c>
      <c r="D19" s="9" t="inlineStr">
        <is>
          <t>—</t>
        </is>
      </c>
      <c r="E19" s="9" t="inlineStr">
        <is>
          <t>Q2 2026</t>
        </is>
      </c>
      <c r="F19" s="9" t="inlineStr">
        <is>
          <t>L-02, L-03</t>
        </is>
      </c>
      <c r="G19" s="9" t="inlineStr">
        <is>
          <t>Turner &amp; Townsend UK Market Intelligence</t>
        </is>
      </c>
      <c r="H19" s="22" t="inlineStr">
        <is>
          <t>https://marketintelligence.turnerandtownsend.com/ukmi-q2-2026/tender-price-inflation-forecast</t>
        </is>
      </c>
      <c r="I19" s="9" t="inlineStr">
        <is>
          <t>Turner &amp; Townsend caution that a single national rate should not be applied blind; assess each project individually. Applies to any escalation figure taken from B-07 or B-08.</t>
        </is>
      </c>
    </row>
  </sheetData>
  <mergeCells count="2">
    <mergeCell ref="A2:H2"/>
    <mergeCell ref="A1:H1"/>
  </mergeCells>
  <hyperlinks>
    <hyperlink xmlns:r="http://schemas.openxmlformats.org/officeDocument/2006/relationships" ref="H5" r:id="rId1"/>
    <hyperlink xmlns:r="http://schemas.openxmlformats.org/officeDocument/2006/relationships" ref="H6" r:id="rId2"/>
    <hyperlink xmlns:r="http://schemas.openxmlformats.org/officeDocument/2006/relationships" ref="H7" r:id="rId3"/>
    <hyperlink xmlns:r="http://schemas.openxmlformats.org/officeDocument/2006/relationships" ref="H8" r:id="rId4"/>
    <hyperlink xmlns:r="http://schemas.openxmlformats.org/officeDocument/2006/relationships" ref="H9" r:id="rId5"/>
    <hyperlink xmlns:r="http://schemas.openxmlformats.org/officeDocument/2006/relationships" ref="H10" r:id="rId6"/>
    <hyperlink xmlns:r="http://schemas.openxmlformats.org/officeDocument/2006/relationships" ref="H11" r:id="rId7"/>
    <hyperlink xmlns:r="http://schemas.openxmlformats.org/officeDocument/2006/relationships" ref="H12" r:id="rId8"/>
    <hyperlink xmlns:r="http://schemas.openxmlformats.org/officeDocument/2006/relationships" ref="H13" r:id="rId9"/>
    <hyperlink xmlns:r="http://schemas.openxmlformats.org/officeDocument/2006/relationships" ref="H14" r:id="rId10"/>
    <hyperlink xmlns:r="http://schemas.openxmlformats.org/officeDocument/2006/relationships" ref="H15" r:id="rId11"/>
    <hyperlink xmlns:r="http://schemas.openxmlformats.org/officeDocument/2006/relationships" ref="H16" r:id="rId12"/>
    <hyperlink xmlns:r="http://schemas.openxmlformats.org/officeDocument/2006/relationships" ref="H17" r:id="rId13"/>
    <hyperlink xmlns:r="http://schemas.openxmlformats.org/officeDocument/2006/relationships" ref="H18" r:id="rId14"/>
    <hyperlink xmlns:r="http://schemas.openxmlformats.org/officeDocument/2006/relationships" ref="H19" r:id="rId15"/>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5"/>
  <sheetViews>
    <sheetView workbookViewId="0">
      <pane ySplit="4" topLeftCell="A5" activePane="bottomLeft" state="frozen"/>
      <selection pane="bottomLeft" activeCell="A1" sqref="A1"/>
    </sheetView>
  </sheetViews>
  <sheetFormatPr baseColWidth="8" defaultRowHeight="15"/>
  <cols>
    <col width="7" customWidth="1" min="1" max="1"/>
    <col width="22" customWidth="1" min="2" max="2"/>
    <col width="80" customWidth="1" min="3" max="3"/>
    <col width="34" customWidth="1" min="4" max="4"/>
    <col width="24" customWidth="1" min="5" max="5"/>
    <col width="26" customWidth="1" min="6" max="6"/>
  </cols>
  <sheetData>
    <row r="1">
      <c r="A1" s="1" t="inlineStr">
        <is>
          <t>Sources</t>
        </is>
      </c>
    </row>
    <row r="2">
      <c r="A2" s="6" t="inlineStr">
        <is>
          <t>Every source behind this workbook. Internal items were retrieved from M365 Work IQ on 3 September 2026; external items by web search the same day.</t>
        </is>
      </c>
    </row>
    <row r="4" ht="26" customHeight="1">
      <c r="A4" s="7" t="inlineStr">
        <is>
          <t>ID</t>
        </is>
      </c>
      <c r="B4" s="7" t="inlineStr">
        <is>
          <t>Type</t>
        </is>
      </c>
      <c r="C4" s="7" t="inlineStr">
        <is>
          <t>Source</t>
        </is>
      </c>
      <c r="D4" s="7" t="inlineStr">
        <is>
          <t>Publisher / author</t>
        </is>
      </c>
      <c r="E4" s="7" t="inlineStr">
        <is>
          <t>Date</t>
        </is>
      </c>
      <c r="F4" s="7" t="inlineStr">
        <is>
          <t>Where used</t>
        </is>
      </c>
    </row>
    <row r="5" ht="56" customHeight="1">
      <c r="A5" s="8" t="inlineStr">
        <is>
          <t>S-01</t>
        </is>
      </c>
      <c r="B5" s="9" t="inlineStr">
        <is>
          <t>Internal — email</t>
        </is>
      </c>
      <c r="C5" s="9" t="inlineStr">
        <is>
          <t>'New Cowork plan change' — plan change requested by Bojan Buhac; plan name 'Business Catalyst'; plan user limit 'No limit'; routed to Lisa Taylor for approval. No price stated.</t>
        </is>
      </c>
      <c r="D5" s="9" t="inlineStr">
        <is>
          <t>Microsoft Power Automate</t>
        </is>
      </c>
      <c r="E5" s="9" t="inlineStr">
        <is>
          <t>3 September 2026</t>
        </is>
      </c>
      <c r="F5" s="9" t="inlineStr">
        <is>
          <t>Line L-01</t>
        </is>
      </c>
    </row>
    <row r="6" ht="56" customHeight="1">
      <c r="A6" s="8" t="inlineStr">
        <is>
          <t>S-02</t>
        </is>
      </c>
      <c r="B6" s="9" t="inlineStr">
        <is>
          <t>Internal — email</t>
        </is>
      </c>
      <c r="C6" s="9" t="inlineStr">
        <is>
          <t>'Plan request approved' — 'Your Cowork plan Business Catalyst request has been approved by manger Lisa Taylor'. No price stated.</t>
        </is>
      </c>
      <c r="D6" s="9" t="inlineStr">
        <is>
          <t>Workflow notification</t>
        </is>
      </c>
      <c r="E6" s="9" t="inlineStr">
        <is>
          <t>3 September 2026</t>
        </is>
      </c>
      <c r="F6" s="9" t="inlineStr">
        <is>
          <t>Line L-01</t>
        </is>
      </c>
    </row>
    <row r="7" ht="56" customHeight="1">
      <c r="A7" s="8" t="inlineStr">
        <is>
          <t>S-03</t>
        </is>
      </c>
      <c r="B7" s="9" t="inlineStr">
        <is>
          <t>Internal — file</t>
        </is>
      </c>
      <c r="C7" s="9" t="inlineStr">
        <is>
          <t>'T.I.G.RE.S SOW v1.7' — Statement of Work for the Titan Insight Generation and Reporting System. Scope, architecture, deliverables, responsibilities, Phase 1 delivery schedule 2 Jun – 20 Jul 2026, Milestones 1 and 2, UAT and handover, Phase 2 outlook and exit criteria. Contains no fee schedule, day rates or commercial table.</t>
        </is>
      </c>
      <c r="D7" s="9" t="inlineStr">
        <is>
          <t>Bojan Buhac</t>
        </is>
      </c>
      <c r="E7" s="9" t="inlineStr">
        <is>
          <t>Revision 16 July 2026</t>
        </is>
      </c>
      <c r="F7" s="9" t="inlineStr">
        <is>
          <t>Lines L-02, L-03</t>
        </is>
      </c>
    </row>
    <row r="8" ht="56" customHeight="1">
      <c r="A8" s="8" t="inlineStr">
        <is>
          <t>S-04</t>
        </is>
      </c>
      <c r="B8" s="9" t="inlineStr">
        <is>
          <t>Internal — file</t>
        </is>
      </c>
      <c r="C8" s="9" t="inlineStr">
        <is>
          <t>'Supply Chain Risk Tracker - Sep 2026' — Risk Register (R-02 dry bulk freight, R-03 fuel and energy, R-04 Middle East routing, R-05 semiconductors, R-06 critical minerals, R-07 industrial metals, R-09 container freight), with impact, likelihood, score, severity and mitigation per risk. Carries no monetary amounts.</t>
        </is>
      </c>
      <c r="D8" s="9" t="inlineStr">
        <is>
          <t>Bojan Buhac</t>
        </is>
      </c>
      <c r="E8" s="9" t="inlineStr">
        <is>
          <t>3 September 2026</t>
        </is>
      </c>
      <c r="F8" s="9" t="inlineStr">
        <is>
          <t>Lines L-04 to L-10</t>
        </is>
      </c>
    </row>
    <row r="9" ht="56" customHeight="1">
      <c r="A9" s="8" t="inlineStr">
        <is>
          <t>S-05</t>
        </is>
      </c>
      <c r="B9" s="9" t="inlineStr">
        <is>
          <t>Internal — scan</t>
        </is>
      </c>
      <c r="C9" s="9" t="inlineStr">
        <is>
          <t>M365 Work IQ coverage scan: Outlook mail (50 most recent messages plus keyword searches on budget, cost, invoice, approval, spend, procurement, purchase order, forecast, actuals), Teams chats and channel messages, Outlook calendar 1 Jul – 30 Sep 2026, SharePoint and OneDrive keyword and semantic file search. Result: no monetary budget, invoice, purchase-order or payment record.</t>
        </is>
      </c>
      <c r="D9" s="9" t="inlineStr">
        <is>
          <t>M365 Work IQ</t>
        </is>
      </c>
      <c r="E9" s="9" t="inlineStr">
        <is>
          <t>3 September 2026</t>
        </is>
      </c>
      <c r="F9" s="9" t="inlineStr">
        <is>
          <t>README, Variance Summary coverage statement</t>
        </is>
      </c>
    </row>
    <row r="10" ht="56" customHeight="1">
      <c r="A10" s="8" t="inlineStr">
        <is>
          <t>S-06</t>
        </is>
      </c>
      <c r="B10" s="9" t="inlineStr">
        <is>
          <t>External — web</t>
        </is>
      </c>
      <c r="C10" s="9" t="inlineStr">
        <is>
          <t>Euro area annual inflation up to 3.3% — flash estimate for August 2026, up from 2.9% in July; energy prices up 14.3% year-on-year</t>
        </is>
      </c>
      <c r="D10" s="9" t="inlineStr">
        <is>
          <t>Eurostat</t>
        </is>
      </c>
      <c r="E10" s="9" t="inlineStr">
        <is>
          <t>1 September 2026</t>
        </is>
      </c>
      <c r="F10" s="9" t="inlineStr">
        <is>
          <t>B-01</t>
        </is>
      </c>
    </row>
    <row r="11" ht="56" customHeight="1">
      <c r="A11" s="8" t="inlineStr">
        <is>
          <t>S-07</t>
        </is>
      </c>
      <c r="B11" s="9" t="inlineStr">
        <is>
          <t>External — web</t>
        </is>
      </c>
      <c r="C11" s="9" t="inlineStr">
        <is>
          <t>Consumer Price Index — all items up 3.4% over the 12 months to July 2026, up 0.1% on the month seasonally adjusted</t>
        </is>
      </c>
      <c r="D11" s="9" t="inlineStr">
        <is>
          <t>U.S. Bureau of Labor Statistics</t>
        </is>
      </c>
      <c r="E11" s="9" t="inlineStr">
        <is>
          <t>August 2026</t>
        </is>
      </c>
      <c r="F11" s="9" t="inlineStr">
        <is>
          <t>B-02</t>
        </is>
      </c>
    </row>
    <row r="12" ht="56" customHeight="1">
      <c r="A12" s="8" t="inlineStr">
        <is>
          <t>S-08</t>
        </is>
      </c>
      <c r="B12" s="9" t="inlineStr">
        <is>
          <t>External — web</t>
        </is>
      </c>
      <c r="C12" s="9" t="inlineStr">
        <is>
          <t>Oil price report — Brent crude spot USD 96.11 per barrel</t>
        </is>
      </c>
      <c r="D12" s="9" t="inlineStr">
        <is>
          <t>dispatchtimes.com / Outlook Business</t>
        </is>
      </c>
      <c r="E12" s="9" t="inlineStr">
        <is>
          <t>2 September 2026</t>
        </is>
      </c>
      <c r="F12" s="9" t="inlineStr">
        <is>
          <t>B-03</t>
        </is>
      </c>
    </row>
    <row r="13" ht="56" customHeight="1">
      <c r="A13" s="8" t="inlineStr">
        <is>
          <t>S-09</t>
        </is>
      </c>
      <c r="B13" s="9" t="inlineStr">
        <is>
          <t>External — web</t>
        </is>
      </c>
      <c r="C13" s="9" t="inlineStr">
        <is>
          <t>Short-Term Energy Outlook — Brent Q3 2026 forecast average USD 85 per barrel</t>
        </is>
      </c>
      <c r="D13" s="9" t="inlineStr">
        <is>
          <t>U.S. Energy Information Administration</t>
        </is>
      </c>
      <c r="E13" s="9" t="inlineStr">
        <is>
          <t>2026</t>
        </is>
      </c>
      <c r="F13" s="9" t="inlineStr">
        <is>
          <t>B-04</t>
        </is>
      </c>
    </row>
    <row r="14" ht="56" customHeight="1">
      <c r="A14" s="8" t="inlineStr">
        <is>
          <t>S-10</t>
        </is>
      </c>
      <c r="B14" s="9" t="inlineStr">
        <is>
          <t>External — web</t>
        </is>
      </c>
      <c r="C14" s="9" t="inlineStr">
        <is>
          <t>Baltic Dry Index 3,488 — up 4.71% day-on-day, 18.8% month-on-month, 77.7% year-on-year</t>
        </is>
      </c>
      <c r="D14" s="9" t="inlineStr">
        <is>
          <t>Trading Economics / Baltic Exchange</t>
        </is>
      </c>
      <c r="E14" s="9" t="inlineStr">
        <is>
          <t>3 September 2026</t>
        </is>
      </c>
      <c r="F14" s="9" t="inlineStr">
        <is>
          <t>B-05</t>
        </is>
      </c>
    </row>
    <row r="15" ht="56" customHeight="1">
      <c r="A15" s="8" t="inlineStr">
        <is>
          <t>S-11</t>
        </is>
      </c>
      <c r="B15" s="9" t="inlineStr">
        <is>
          <t>External — web</t>
        </is>
      </c>
      <c r="C15" s="9" t="inlineStr">
        <is>
          <t>World Container Index composite USD 4,473 per 40ft container, down 1% week-on-week</t>
        </is>
      </c>
      <c r="D15" s="9" t="inlineStr">
        <is>
          <t>Drewry Supply Chain Advisors</t>
        </is>
      </c>
      <c r="E15" s="9" t="inlineStr">
        <is>
          <t>27 August 2026</t>
        </is>
      </c>
      <c r="F15" s="9" t="inlineStr">
        <is>
          <t>B-06</t>
        </is>
      </c>
    </row>
    <row r="16" ht="56" customHeight="1">
      <c r="A16" s="8" t="inlineStr">
        <is>
          <t>S-12</t>
        </is>
      </c>
      <c r="B16" s="9" t="inlineStr">
        <is>
          <t>External — web</t>
        </is>
      </c>
      <c r="C16" s="9" t="inlineStr">
        <is>
          <t>Construction Market Intelligence Q2 2026, Executive Summary — RLB Tender Price Index forecast for 2026 revised upward to 3.98% from 3.45%; BCIS data indicates 3.17% for 2026 and 2.60% for 2027</t>
        </is>
      </c>
      <c r="D16" s="9" t="inlineStr">
        <is>
          <t>RLB (Rider Levett Bucknall)</t>
        </is>
      </c>
      <c r="E16" s="9" t="inlineStr">
        <is>
          <t>Q2 2026</t>
        </is>
      </c>
      <c r="F16" s="9" t="inlineStr">
        <is>
          <t>B-07, B-08</t>
        </is>
      </c>
    </row>
    <row r="17" ht="56" customHeight="1">
      <c r="A17" s="8" t="inlineStr">
        <is>
          <t>S-13</t>
        </is>
      </c>
      <c r="B17" s="9" t="inlineStr">
        <is>
          <t>External — web</t>
        </is>
      </c>
      <c r="C17" s="9" t="inlineStr">
        <is>
          <t>BCIS Tender Price Index — quarterly estimate of tender price inflation</t>
        </is>
      </c>
      <c r="D17" s="9" t="inlineStr">
        <is>
          <t>BCIS</t>
        </is>
      </c>
      <c r="E17" s="9" t="inlineStr">
        <is>
          <t>2026</t>
        </is>
      </c>
      <c r="F17" s="9" t="inlineStr">
        <is>
          <t>B-08</t>
        </is>
      </c>
    </row>
    <row r="18" ht="56" customHeight="1">
      <c r="A18" s="8" t="inlineStr">
        <is>
          <t>S-14</t>
        </is>
      </c>
      <c r="B18" s="9" t="inlineStr">
        <is>
          <t>External — web</t>
        </is>
      </c>
      <c r="C18" s="9" t="inlineStr">
        <is>
          <t>Contract escalation guidance — the Employment Cost Index is used to escalate long-term sales and purchasing contracts and to adjust wage rates</t>
        </is>
      </c>
      <c r="D18" s="9" t="inlineStr">
        <is>
          <t>U.S. Bureau of Labor Statistics</t>
        </is>
      </c>
      <c r="E18" s="9" t="inlineStr">
        <is>
          <t>2026</t>
        </is>
      </c>
      <c r="F18" s="9" t="inlineStr">
        <is>
          <t>B-09</t>
        </is>
      </c>
    </row>
    <row r="19" ht="56" customHeight="1">
      <c r="A19" s="8" t="inlineStr">
        <is>
          <t>S-15</t>
        </is>
      </c>
      <c r="B19" s="9" t="inlineStr">
        <is>
          <t>External — web</t>
        </is>
      </c>
      <c r="C19" s="9" t="inlineStr">
        <is>
          <t>Producer Price Index price-adjustment guide for contracting parties — designing escalation clauses in long-term purchase contracts</t>
        </is>
      </c>
      <c r="D19" s="9" t="inlineStr">
        <is>
          <t>U.S. Bureau of Labor Statistics</t>
        </is>
      </c>
      <c r="E19" s="9" t="inlineStr">
        <is>
          <t>2026</t>
        </is>
      </c>
      <c r="F19" s="9" t="inlineStr">
        <is>
          <t>B-10</t>
        </is>
      </c>
    </row>
    <row r="20" ht="56" customHeight="1">
      <c r="A20" s="8" t="inlineStr">
        <is>
          <t>S-16</t>
        </is>
      </c>
      <c r="B20" s="9" t="inlineStr">
        <is>
          <t>External — web</t>
        </is>
      </c>
      <c r="C20" s="9" t="inlineStr">
        <is>
          <t>Commodities research — copper, aluminium and steel price outlook</t>
        </is>
      </c>
      <c r="D20" s="9" t="inlineStr">
        <is>
          <t>J.P. Morgan Global Research</t>
        </is>
      </c>
      <c r="E20" s="9" t="inlineStr">
        <is>
          <t>21 August 2026</t>
        </is>
      </c>
      <c r="F20" s="9" t="inlineStr">
        <is>
          <t>B-11</t>
        </is>
      </c>
    </row>
    <row r="21" ht="56" customHeight="1">
      <c r="A21" s="8" t="inlineStr">
        <is>
          <t>S-17</t>
        </is>
      </c>
      <c r="B21" s="9" t="inlineStr">
        <is>
          <t>External — web</t>
        </is>
      </c>
      <c r="C21" s="9" t="inlineStr">
        <is>
          <t>Semiconductor supply-chain analysis — reported 557% tungsten price surge on Chinese export controls</t>
        </is>
      </c>
      <c r="D21" s="9" t="inlineStr">
        <is>
          <t>informedclearly.com</t>
        </is>
      </c>
      <c r="E21" s="9" t="inlineStr">
        <is>
          <t>2026</t>
        </is>
      </c>
      <c r="F21" s="9" t="inlineStr">
        <is>
          <t>B-12</t>
        </is>
      </c>
    </row>
    <row r="22" ht="56" customHeight="1">
      <c r="A22" s="8" t="inlineStr">
        <is>
          <t>S-18</t>
        </is>
      </c>
      <c r="B22" s="9" t="inlineStr">
        <is>
          <t>External — web</t>
        </is>
      </c>
      <c r="C22" s="9" t="inlineStr">
        <is>
          <t>SaaS pricing benchmarks 2026 — historical renewal uplifts of 3–9%, AI-driven renewal asks of 20–37%</t>
        </is>
      </c>
      <c r="D22" s="9" t="inlineStr">
        <is>
          <t>SaaS Negotiation Experts</t>
        </is>
      </c>
      <c r="E22" s="9" t="inlineStr">
        <is>
          <t>2026</t>
        </is>
      </c>
      <c r="F22" s="9" t="inlineStr">
        <is>
          <t>B-13</t>
        </is>
      </c>
    </row>
    <row r="23" ht="56" customHeight="1">
      <c r="A23" s="8" t="inlineStr">
        <is>
          <t>S-19</t>
        </is>
      </c>
      <c r="B23" s="9" t="inlineStr">
        <is>
          <t>External — web</t>
        </is>
      </c>
      <c r="C23" s="9" t="inlineStr">
        <is>
          <t>Global Supply Chain Pressure Index 0.80, down from 1.185 the prior month, up from 0.02 a year ago</t>
        </is>
      </c>
      <c r="D23" s="9" t="inlineStr">
        <is>
          <t>Federal Reserve Bank of New York (via YCharts)</t>
        </is>
      </c>
      <c r="E23" s="9" t="inlineStr">
        <is>
          <t>2026</t>
        </is>
      </c>
      <c r="F23" s="9" t="inlineStr">
        <is>
          <t>B-14</t>
        </is>
      </c>
    </row>
    <row r="24" ht="56" customHeight="1">
      <c r="A24" s="8" t="inlineStr">
        <is>
          <t>S-20</t>
        </is>
      </c>
      <c r="B24" s="9" t="inlineStr">
        <is>
          <t>External — web</t>
        </is>
      </c>
      <c r="C24" s="9" t="inlineStr">
        <is>
          <t>UK Market Intelligence Q2 2026, tender price inflation forecast — inflation varies by project size, value, procurement route and region</t>
        </is>
      </c>
      <c r="D24" s="9" t="inlineStr">
        <is>
          <t>Turner &amp; Townsend</t>
        </is>
      </c>
      <c r="E24" s="9" t="inlineStr">
        <is>
          <t>Q2 2026</t>
        </is>
      </c>
      <c r="F24" s="9" t="inlineStr">
        <is>
          <t>B-15</t>
        </is>
      </c>
    </row>
    <row r="25" ht="56" customHeight="1">
      <c r="A25" s="8" t="inlineStr">
        <is>
          <t>S-21</t>
        </is>
      </c>
      <c r="B25" s="9" t="inlineStr">
        <is>
          <t>External — web</t>
        </is>
      </c>
      <c r="C25" s="9" t="inlineStr">
        <is>
          <t>State of SaaS Pricing H1 2026 — forced AI feature bundling identified as the single largest driver of software cost increases in H1 2026</t>
        </is>
      </c>
      <c r="D25" s="9" t="inlineStr">
        <is>
          <t>PricePulse</t>
        </is>
      </c>
      <c r="E25" s="9" t="inlineStr">
        <is>
          <t>2026</t>
        </is>
      </c>
      <c r="F25" s="9" t="inlineStr">
        <is>
          <t>B-13 comment</t>
        </is>
      </c>
    </row>
  </sheetData>
  <mergeCells count="2">
    <mergeCell ref="A2:F2"/>
    <mergeCell ref="A1:F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410C10365B41458A488A2E06A7CDDA" ma:contentTypeVersion="16" ma:contentTypeDescription="Create a new document." ma:contentTypeScope="" ma:versionID="8fc8c9c986ff763fb0d30ebcc45645fb">
  <xsd:schema xmlns:xsd="http://www.w3.org/2001/XMLSchema" xmlns:xs="http://www.w3.org/2001/XMLSchema" xmlns:p="http://schemas.microsoft.com/office/2006/metadata/properties" xmlns:ns1="http://schemas.microsoft.com/sharepoint/v3" xmlns:ns2="debf2d1a-3119-443f-9311-2f3fb0fd7de8" xmlns:ns3="9ece1660-89e4-4efe-8613-f619625afc8d" targetNamespace="http://schemas.microsoft.com/office/2006/metadata/properties" ma:root="true" ma:fieldsID="8a6a739d9051ad82eb6b3b4cb1429ef8" ns1:_="" ns2:_="" ns3:_="">
    <xsd:import namespace="http://schemas.microsoft.com/sharepoint/v3"/>
    <xsd:import namespace="debf2d1a-3119-443f-9311-2f3fb0fd7de8"/>
    <xsd:import namespace="9ece1660-89e4-4efe-8613-f619625afc8d"/>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HasDigitalSignature" minOccurs="0"/>
                <xsd:element ref="ns2:DigitalSignatureProvider"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bf2d1a-3119-443f-9311-2f3fb0fd7de8"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HasDigitalSignature" ma:index="14" nillable="true" ma:displayName="Signed electronically" ma:internalName="HasDigitalSignature" ma:readOnly="true">
      <xsd:simpleType>
        <xsd:restriction base="dms:Boolean"/>
      </xsd:simpleType>
    </xsd:element>
    <xsd:element name="DigitalSignatureProvider" ma:index="15" nillable="true" ma:displayName="Signature provider" ma:internalName="DigitalSignatureProvider"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ce1660-89e4-4efe-8613-f619625afc8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42c6ae-3fbc-4b15-b29b-26f803fb8319}" ma:internalName="TaxCatchAll" ma:showField="CatchAllData" ma:web="9ece1660-89e4-4efe-8613-f619625afc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ece1660-89e4-4efe-8613-f619625afc8d" xsi:nil="true"/>
    <_ip_UnifiedCompliancePolicyProperties xmlns="http://schemas.microsoft.com/sharepoint/v3" xsi:nil="true"/>
    <lcf76f155ced4ddcb4097134ff3c332f xmlns="debf2d1a-3119-443f-9311-2f3fb0fd7d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68A5B61-21B7-4CED-8A3B-3B82CE006E11}"/>
</file>

<file path=customXml/itemProps2.xml><?xml version="1.0" encoding="utf-8"?>
<ds:datastoreItem xmlns:ds="http://schemas.openxmlformats.org/officeDocument/2006/customXml" ds:itemID="{82034972-3D09-4D81-880D-F927A2DD6901}"/>
</file>

<file path=customXml/itemProps3.xml><?xml version="1.0" encoding="utf-8"?>
<ds:datastoreItem xmlns:ds="http://schemas.openxmlformats.org/officeDocument/2006/customXml" ds:itemID="{A481BD66-2A33-4613-A9E6-64E10841A458}"/>
</file>

<file path=docMetadata/LabelInfo.xml><?xml version="1.0" encoding="utf-8"?>
<clbl:labelList xmlns:clbl="http://schemas.microsoft.com/office/2020/mipLabelMetadata">
  <clbl:label id="{87867195-f2b8-4ac2-b0b6-6bb73cb33afc}" enabled="1" method="Privileged" siteId="{72f988bf-86f1-41af-91ab-2d7cd011db47}" removed="0"/>
</clbl:labelList>
</file>

<file path=docProps/app.xml><?xml version="1.0" encoding="utf-8"?>
<Properties xmlns="http://schemas.openxmlformats.org/officeDocument/2006/extended-properties">
  <Application>Microsoft 365 Copilot</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2026-09-03T15:17:07Z</dcterms:created>
  <dcterms:modified xsi:type="dcterms:W3CDTF">2026-09-03T15:17:07Z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0x01010042410C10365B41458A488A2E06A7CDDA</vt:lpwstr>
  </property>
  <property fmtid="{D5CDD505-2E9C-101B-9397-08002B2CF9AE}" pid="3" name="MediaServiceImageTags">
    <vt:lpwstr/>
  </property>
</Properties>
</file>