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https://d.docs.live.net/cf767e56f1409547/00.Documents/00.经历/2022创业/BSGOU/Files4Posts/"/>
    </mc:Choice>
  </mc:AlternateContent>
  <xr:revisionPtr revIDLastSave="554" documentId="13_ncr:1_{78628FFF-03B7-C84D-85C0-856E339C8087}" xr6:coauthVersionLast="47" xr6:coauthVersionMax="47" xr10:uidLastSave="{97BBFF4C-5009-0940-850A-F1C28FE258E5}"/>
  <bookViews>
    <workbookView xWindow="0" yWindow="760" windowWidth="34200" windowHeight="21380" xr2:uid="{718C13E3-DF8B-4B83-AD85-8B333A26E8B3}"/>
  </bookViews>
  <sheets>
    <sheet name="qPCR_Example" sheetId="3" r:id="rId1"/>
  </sheets>
  <definedNames>
    <definedName name="_xlnm._FilterDatabase" localSheetId="0" hidden="1">qPCR_Example!$B$3:$N$11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3" i="3" l="1"/>
  <c r="M12" i="3"/>
  <c r="N5" i="3" a="1"/>
  <c r="N5" i="3" s="1"/>
  <c r="N4" i="3"/>
  <c r="J4" i="3"/>
  <c r="J5" i="3"/>
  <c r="J12" i="3"/>
  <c r="G13" i="3"/>
  <c r="J17" i="3"/>
  <c r="G8" i="3"/>
  <c r="J26" i="3"/>
  <c r="J25" i="3"/>
  <c r="J13" i="3"/>
  <c r="K21" i="3"/>
  <c r="J21" i="3"/>
  <c r="F17" i="3"/>
  <c r="I17" i="3" s="1"/>
  <c r="K18" i="3" s="1" a="1"/>
  <c r="K18" i="3" s="1"/>
  <c r="F18" i="3"/>
  <c r="I18" i="3" s="1"/>
  <c r="F19" i="3"/>
  <c r="I19" i="3" s="1"/>
  <c r="F20" i="3"/>
  <c r="I20" i="3" s="1"/>
  <c r="F21" i="3"/>
  <c r="I21" i="3" s="1"/>
  <c r="F22" i="3"/>
  <c r="I22" i="3" s="1"/>
  <c r="F23" i="3"/>
  <c r="I23" i="3" s="1"/>
  <c r="K22" i="3" s="1" a="1"/>
  <c r="K22" i="3" s="1"/>
  <c r="F24" i="3"/>
  <c r="I24" i="3" s="1"/>
  <c r="J22" i="3" s="1"/>
  <c r="F6" i="3"/>
  <c r="K17" i="3" l="1"/>
  <c r="J18" i="3"/>
  <c r="F4" i="3"/>
  <c r="F5" i="3"/>
  <c r="F7" i="3"/>
  <c r="F8" i="3"/>
  <c r="F9" i="3"/>
  <c r="F10" i="3"/>
  <c r="F11" i="3"/>
  <c r="G4" i="3" l="1"/>
  <c r="H4" i="3" s="1"/>
  <c r="I4" i="3" s="1"/>
  <c r="L20" i="3" l="1"/>
  <c r="L17" i="3"/>
  <c r="L21" i="3"/>
  <c r="L22" i="3"/>
  <c r="L18" i="3"/>
  <c r="L23" i="3"/>
  <c r="L19" i="3"/>
  <c r="L24" i="3"/>
  <c r="H6" i="3"/>
  <c r="I6" i="3" s="1"/>
  <c r="H11" i="3"/>
  <c r="I11" i="3" s="1"/>
  <c r="H8" i="3"/>
  <c r="I8" i="3" s="1"/>
  <c r="H10" i="3"/>
  <c r="I10" i="3" s="1"/>
  <c r="H9" i="3"/>
  <c r="I9" i="3" s="1"/>
  <c r="H7" i="3"/>
  <c r="I7" i="3" s="1"/>
  <c r="H5" i="3"/>
  <c r="I5" i="3" s="1"/>
  <c r="K4" i="3" s="1"/>
  <c r="K5" i="3" l="1" a="1"/>
  <c r="K5" i="3" s="1"/>
  <c r="K9" i="3" a="1"/>
  <c r="K9" i="3" s="1"/>
  <c r="J9" i="3"/>
  <c r="K8" i="3"/>
  <c r="J8" i="3"/>
  <c r="N22" i="3" a="1"/>
  <c r="N22" i="3" s="1"/>
  <c r="M22" i="3"/>
  <c r="M26" i="3" s="1"/>
  <c r="N21" i="3"/>
  <c r="M21" i="3"/>
  <c r="N18" i="3" a="1"/>
  <c r="N18" i="3" s="1"/>
  <c r="N17" i="3"/>
  <c r="M17" i="3"/>
  <c r="M18" i="3"/>
  <c r="L4" i="3"/>
  <c r="M25" i="3" l="1"/>
  <c r="L6" i="3"/>
  <c r="L8" i="3"/>
  <c r="L11" i="3"/>
  <c r="L10" i="3"/>
  <c r="L9" i="3"/>
  <c r="N8" i="3" s="1"/>
  <c r="L7" i="3"/>
  <c r="L5" i="3"/>
  <c r="M5" i="3" s="1"/>
  <c r="M9" i="3" l="1"/>
  <c r="N9" i="3" a="1"/>
  <c r="N9" i="3" s="1"/>
  <c r="M4" i="3"/>
  <c r="M8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<sst xmlns="http://schemas.openxmlformats.org/spreadsheetml/2006/main" count="79" uniqueCount="31">
  <si>
    <t>A1</t>
  </si>
  <si>
    <t>A2</t>
  </si>
  <si>
    <t>A3</t>
  </si>
  <si>
    <t>A4</t>
  </si>
  <si>
    <t>C5</t>
  </si>
  <si>
    <t>C6</t>
  </si>
  <si>
    <t>C7</t>
  </si>
  <si>
    <t>C8</t>
  </si>
  <si>
    <t>Mean</t>
  </si>
  <si>
    <t>SD</t>
  </si>
  <si>
    <t>KO</t>
  </si>
  <si>
    <t>WT</t>
  </si>
  <si>
    <t>Group</t>
  </si>
  <si>
    <t>Well</t>
  </si>
  <si>
    <r>
      <t>C</t>
    </r>
    <r>
      <rPr>
        <vertAlign val="subscript"/>
        <sz val="10"/>
        <rFont val="Arial"/>
        <family val="2"/>
      </rPr>
      <t>T,R</t>
    </r>
  </si>
  <si>
    <r>
      <t>C</t>
    </r>
    <r>
      <rPr>
        <vertAlign val="subscript"/>
        <sz val="10"/>
        <rFont val="Arial"/>
        <family val="2"/>
      </rPr>
      <t>T,X</t>
    </r>
  </si>
  <si>
    <t>Unknown</t>
  </si>
  <si>
    <t>Reference</t>
  </si>
  <si>
    <r>
      <t>ΔCt = C</t>
    </r>
    <r>
      <rPr>
        <vertAlign val="subscript"/>
        <sz val="10"/>
        <rFont val="Arial"/>
        <family val="2"/>
      </rPr>
      <t>T,X</t>
    </r>
    <r>
      <rPr>
        <sz val="10"/>
        <rFont val="Arial"/>
        <family val="2"/>
      </rPr>
      <t>-C</t>
    </r>
    <r>
      <rPr>
        <vertAlign val="subscript"/>
        <sz val="10"/>
        <rFont val="Arial"/>
        <family val="2"/>
      </rPr>
      <t>T,R</t>
    </r>
  </si>
  <si>
    <t>Calibrator</t>
  </si>
  <si>
    <r>
      <t>ΔΔC</t>
    </r>
    <r>
      <rPr>
        <vertAlign val="subscript"/>
        <sz val="10"/>
        <rFont val="Arial"/>
        <family val="2"/>
      </rPr>
      <t>T,X</t>
    </r>
    <r>
      <rPr>
        <vertAlign val="subscript"/>
        <sz val="6"/>
        <rFont val="Arial"/>
        <family val="2"/>
      </rPr>
      <t>i</t>
    </r>
  </si>
  <si>
    <r>
      <t>2^(-ΔΔC</t>
    </r>
    <r>
      <rPr>
        <vertAlign val="subscript"/>
        <sz val="10"/>
        <rFont val="Arial"/>
        <family val="2"/>
      </rPr>
      <t>T,X</t>
    </r>
    <r>
      <rPr>
        <vertAlign val="subscript"/>
        <sz val="6"/>
        <rFont val="Arial"/>
        <family val="2"/>
      </rPr>
      <t>i</t>
    </r>
    <r>
      <rPr>
        <sz val="10"/>
        <rFont val="Arial"/>
        <family val="2"/>
      </rPr>
      <t>)</t>
    </r>
  </si>
  <si>
    <r>
      <t>2^(-ΔC</t>
    </r>
    <r>
      <rPr>
        <vertAlign val="subscript"/>
        <sz val="10"/>
        <rFont val="Arial"/>
        <family val="2"/>
      </rPr>
      <t>T,X</t>
    </r>
    <r>
      <rPr>
        <vertAlign val="subscript"/>
        <sz val="6"/>
        <rFont val="Arial"/>
        <family val="2"/>
      </rPr>
      <t>i</t>
    </r>
    <r>
      <rPr>
        <sz val="10"/>
        <rFont val="Arial"/>
        <family val="2"/>
      </rPr>
      <t>)</t>
    </r>
  </si>
  <si>
    <t>Geometric</t>
  </si>
  <si>
    <t>Arithmetic</t>
  </si>
  <si>
    <r>
      <t>ΔC</t>
    </r>
    <r>
      <rPr>
        <b/>
        <vertAlign val="subscript"/>
        <sz val="10"/>
        <rFont val="Arial"/>
        <family val="2"/>
      </rPr>
      <t>T,C</t>
    </r>
  </si>
  <si>
    <r>
      <t>2^(-ΔC</t>
    </r>
    <r>
      <rPr>
        <b/>
        <vertAlign val="subscript"/>
        <sz val="10"/>
        <rFont val="Arial"/>
        <family val="2"/>
      </rPr>
      <t>T,C</t>
    </r>
    <r>
      <rPr>
        <b/>
        <vertAlign val="subscript"/>
        <sz val="6"/>
        <rFont val="Arial"/>
        <family val="2"/>
      </rPr>
      <t>i</t>
    </r>
    <r>
      <rPr>
        <b/>
        <sz val="10"/>
        <rFont val="Arial"/>
        <family val="2"/>
      </rPr>
      <t>)</t>
    </r>
  </si>
  <si>
    <r>
      <t>2^(-ΔΔC</t>
    </r>
    <r>
      <rPr>
        <b/>
        <vertAlign val="subscript"/>
        <sz val="10"/>
        <rFont val="Arial"/>
        <family val="2"/>
      </rPr>
      <t>T,C</t>
    </r>
    <r>
      <rPr>
        <b/>
        <vertAlign val="subscript"/>
        <sz val="6"/>
        <rFont val="Arial"/>
        <family val="2"/>
      </rPr>
      <t>i</t>
    </r>
    <r>
      <rPr>
        <b/>
        <sz val="10"/>
        <rFont val="Arial"/>
        <family val="2"/>
      </rPr>
      <t>)</t>
    </r>
  </si>
  <si>
    <t>&lt;- Arithmetic -&gt;</t>
  </si>
  <si>
    <t>&lt;- Geometric -&gt;</t>
  </si>
  <si>
    <r>
      <t xml:space="preserve">Fold Change:
</t>
    </r>
    <r>
      <rPr>
        <sz val="10"/>
        <rFont val="Arial"/>
        <family val="2"/>
      </rPr>
      <t>(KO/WT)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</si>
</sst>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6" formatCode="0.000"/>
    <numFmt numFmtId="167" formatCode="0.000000"/>
  </numFmts>
  <fonts count="11" x14ac:knownFonts="1">
    <font>
      <sz val="11"/>
      <color theme="1"/>
      <name val="Aptos Narrow"/>
      <family val="2"/>
      <charset val="128"/>
      <scheme val="minor"/>
    </font>
    <font>
      <sz val="10"/>
      <name val="Arial"/>
      <family val="2"/>
    </font>
    <font>
      <vertAlign val="subscript"/>
      <sz val="6"/>
      <name val="Arial"/>
      <family val="2"/>
    </font>
    <font>
      <vertAlign val="subscript"/>
      <sz val="10"/>
      <name val="Arial"/>
      <family val="2"/>
    </font>
    <font>
      <b/>
      <sz val="10"/>
      <color theme="0" tint="-0.14999847407452621"/>
      <name val="Arial"/>
      <family val="2"/>
    </font>
    <font>
      <b/>
      <sz val="10"/>
      <name val="Arial"/>
      <family val="2"/>
    </font>
    <font>
      <b/>
      <sz val="10"/>
      <color rgb="FFC00000"/>
      <name val="Arial"/>
      <family val="2"/>
    </font>
    <font>
      <b/>
      <sz val="10"/>
      <color theme="6"/>
      <name val="Arial"/>
      <family val="2"/>
    </font>
    <font>
      <b/>
      <vertAlign val="subscript"/>
      <sz val="10"/>
      <name val="Arial"/>
      <family val="2"/>
    </font>
    <font>
      <b/>
      <vertAlign val="subscript"/>
      <sz val="6"/>
      <name val="Arial"/>
      <family val="2"/>
    </font>
    <font>
      <b/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7">
    <xf numFmtId="0" fontId="0" fillId="0" borderId="0" xfId="0">
      <alignment vertical="center"/>
    </xf>
    <xf numFmtId="0" fontId="1" fillId="0" borderId="0" xfId="1"/>
    <xf numFmtId="0" fontId="1" fillId="0" borderId="0" xfId="1" applyAlignment="1">
      <alignment horizontal="center"/>
    </xf>
    <xf numFmtId="0" fontId="1" fillId="0" borderId="0" xfId="1" applyAlignment="1">
      <alignment horizontal="left"/>
    </xf>
    <xf numFmtId="0" fontId="1" fillId="2" borderId="1" xfId="1" applyFill="1" applyBorder="1"/>
    <xf numFmtId="0" fontId="1" fillId="0" borderId="4" xfId="1" applyBorder="1" applyAlignment="1">
      <alignment horizontal="center"/>
    </xf>
    <xf numFmtId="0" fontId="1" fillId="3" borderId="1" xfId="1" applyFill="1" applyBorder="1"/>
    <xf numFmtId="166" fontId="1" fillId="3" borderId="1" xfId="1" applyNumberFormat="1" applyFill="1" applyBorder="1"/>
    <xf numFmtId="166" fontId="1" fillId="3" borderId="1" xfId="1" applyNumberFormat="1" applyFill="1" applyBorder="1" applyAlignment="1">
      <alignment horizontal="right" indent="2"/>
    </xf>
    <xf numFmtId="166" fontId="1" fillId="3" borderId="1" xfId="1" applyNumberFormat="1" applyFill="1" applyBorder="1" applyAlignment="1">
      <alignment horizontal="center"/>
    </xf>
    <xf numFmtId="166" fontId="1" fillId="2" borderId="1" xfId="1" applyNumberFormat="1" applyFill="1" applyBorder="1"/>
    <xf numFmtId="166" fontId="1" fillId="2" borderId="1" xfId="1" applyNumberFormat="1" applyFill="1" applyBorder="1" applyAlignment="1">
      <alignment horizontal="right" indent="2"/>
    </xf>
    <xf numFmtId="166" fontId="1" fillId="2" borderId="1" xfId="1" applyNumberFormat="1" applyFill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5" fillId="0" borderId="0" xfId="1" applyFont="1"/>
    <xf numFmtId="0" fontId="5" fillId="0" borderId="0" xfId="1" applyFont="1" applyAlignment="1">
      <alignment horizontal="center"/>
    </xf>
    <xf numFmtId="166" fontId="1" fillId="3" borderId="1" xfId="1" applyNumberFormat="1" applyFill="1" applyBorder="1" applyAlignment="1">
      <alignment horizontal="right" indent="1"/>
    </xf>
    <xf numFmtId="0" fontId="6" fillId="0" borderId="0" xfId="1" applyFont="1"/>
    <xf numFmtId="0" fontId="7" fillId="0" borderId="0" xfId="1" applyFont="1"/>
    <xf numFmtId="166" fontId="7" fillId="3" borderId="1" xfId="1" applyNumberFormat="1" applyFont="1" applyFill="1" applyBorder="1"/>
    <xf numFmtId="166" fontId="6" fillId="2" borderId="1" xfId="1" applyNumberFormat="1" applyFont="1" applyFill="1" applyBorder="1" applyAlignment="1">
      <alignment horizontal="right" indent="1"/>
    </xf>
    <xf numFmtId="166" fontId="6" fillId="2" borderId="1" xfId="1" applyNumberFormat="1" applyFont="1" applyFill="1" applyBorder="1" applyAlignment="1">
      <alignment horizontal="right" vertical="center" indent="1"/>
    </xf>
    <xf numFmtId="166" fontId="7" fillId="3" borderId="1" xfId="1" applyNumberFormat="1" applyFont="1" applyFill="1" applyBorder="1" applyAlignment="1">
      <alignment horizontal="right" indent="1"/>
    </xf>
    <xf numFmtId="166" fontId="7" fillId="2" borderId="1" xfId="1" applyNumberFormat="1" applyFont="1" applyFill="1" applyBorder="1" applyAlignment="1">
      <alignment horizontal="right" indent="1"/>
    </xf>
    <xf numFmtId="0" fontId="1" fillId="3" borderId="5" xfId="1" applyFill="1" applyBorder="1"/>
    <xf numFmtId="166" fontId="1" fillId="3" borderId="5" xfId="1" applyNumberFormat="1" applyFill="1" applyBorder="1" applyAlignment="1">
      <alignment horizontal="center"/>
    </xf>
    <xf numFmtId="166" fontId="1" fillId="3" borderId="5" xfId="1" applyNumberFormat="1" applyFill="1" applyBorder="1"/>
    <xf numFmtId="166" fontId="6" fillId="3" borderId="5" xfId="1" applyNumberFormat="1" applyFont="1" applyFill="1" applyBorder="1"/>
    <xf numFmtId="166" fontId="1" fillId="3" borderId="5" xfId="1" applyNumberFormat="1" applyFill="1" applyBorder="1" applyAlignment="1">
      <alignment horizontal="right" indent="2"/>
    </xf>
    <xf numFmtId="166" fontId="6" fillId="3" borderId="5" xfId="1" applyNumberFormat="1" applyFont="1" applyFill="1" applyBorder="1" applyAlignment="1">
      <alignment horizontal="right" indent="1"/>
    </xf>
    <xf numFmtId="166" fontId="6" fillId="3" borderId="5" xfId="1" applyNumberFormat="1" applyFont="1" applyFill="1" applyBorder="1" applyAlignment="1">
      <alignment horizontal="right" vertical="center" indent="1"/>
    </xf>
    <xf numFmtId="0" fontId="4" fillId="0" borderId="8" xfId="1" applyFont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5" fillId="0" borderId="10" xfId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5" fillId="0" borderId="9" xfId="1" applyFont="1" applyBorder="1" applyAlignment="1">
      <alignment horizontal="center"/>
    </xf>
    <xf numFmtId="0" fontId="5" fillId="0" borderId="7" xfId="1" applyFont="1" applyBorder="1" applyAlignment="1">
      <alignment horizontal="center"/>
    </xf>
    <xf numFmtId="166" fontId="1" fillId="3" borderId="6" xfId="1" applyNumberFormat="1" applyFill="1" applyBorder="1"/>
    <xf numFmtId="166" fontId="1" fillId="3" borderId="2" xfId="1" applyNumberFormat="1" applyFill="1" applyBorder="1"/>
    <xf numFmtId="166" fontId="1" fillId="2" borderId="2" xfId="1" applyNumberFormat="1" applyFill="1" applyBorder="1"/>
    <xf numFmtId="166" fontId="1" fillId="0" borderId="11" xfId="1" applyNumberFormat="1" applyBorder="1"/>
    <xf numFmtId="166" fontId="1" fillId="0" borderId="14" xfId="1" applyNumberFormat="1" applyBorder="1"/>
    <xf numFmtId="0" fontId="1" fillId="0" borderId="13" xfId="1" applyBorder="1" applyAlignment="1">
      <alignment horizontal="center"/>
    </xf>
    <xf numFmtId="166" fontId="7" fillId="2" borderId="1" xfId="1" applyNumberFormat="1" applyFont="1" applyFill="1" applyBorder="1"/>
    <xf numFmtId="166" fontId="6" fillId="2" borderId="1" xfId="1" applyNumberFormat="1" applyFont="1" applyFill="1" applyBorder="1"/>
    <xf numFmtId="166" fontId="6" fillId="0" borderId="0" xfId="1" applyNumberFormat="1" applyFont="1" applyAlignment="1">
      <alignment horizontal="left"/>
    </xf>
    <xf numFmtId="166" fontId="7" fillId="0" borderId="0" xfId="1" applyNumberFormat="1" applyFont="1" applyAlignment="1">
      <alignment horizontal="left"/>
    </xf>
    <xf numFmtId="166" fontId="6" fillId="0" borderId="0" xfId="1" applyNumberFormat="1" applyFont="1" applyAlignment="1">
      <alignment horizontal="right"/>
    </xf>
    <xf numFmtId="166" fontId="7" fillId="0" borderId="0" xfId="1" applyNumberFormat="1" applyFont="1" applyAlignment="1">
      <alignment horizontal="right"/>
    </xf>
    <xf numFmtId="0" fontId="6" fillId="0" borderId="16" xfId="1" applyFont="1" applyBorder="1" applyAlignment="1">
      <alignment horizontal="center"/>
    </xf>
    <xf numFmtId="0" fontId="7" fillId="0" borderId="15" xfId="1" applyFont="1" applyBorder="1" applyAlignment="1">
      <alignment horizontal="center"/>
    </xf>
    <xf numFmtId="0" fontId="5" fillId="0" borderId="15" xfId="1" applyFont="1" applyBorder="1" applyAlignment="1">
      <alignment horizontal="right" vertical="center" wrapText="1"/>
    </xf>
    <xf numFmtId="0" fontId="5" fillId="0" borderId="15" xfId="1" applyFont="1" applyBorder="1" applyAlignment="1">
      <alignment horizontal="right" vertical="center"/>
    </xf>
    <xf numFmtId="0" fontId="5" fillId="0" borderId="0" xfId="1" applyFont="1" applyAlignment="1">
      <alignment horizontal="right" vertical="center"/>
    </xf>
    <xf numFmtId="167" fontId="1" fillId="3" borderId="12" xfId="1" applyNumberFormat="1" applyFill="1" applyBorder="1"/>
    <xf numFmtId="167" fontId="1" fillId="3" borderId="3" xfId="1" applyNumberFormat="1" applyFill="1" applyBorder="1"/>
    <xf numFmtId="167" fontId="1" fillId="2" borderId="3" xfId="1" applyNumberFormat="1" applyFill="1" applyBorder="1"/>
    <xf numFmtId="167" fontId="1" fillId="3" borderId="5" xfId="1" applyNumberFormat="1" applyFill="1" applyBorder="1"/>
    <xf numFmtId="167" fontId="1" fillId="3" borderId="1" xfId="1" applyNumberFormat="1" applyFill="1" applyBorder="1"/>
    <xf numFmtId="167" fontId="1" fillId="2" borderId="1" xfId="1" applyNumberFormat="1" applyFill="1" applyBorder="1"/>
    <xf numFmtId="166" fontId="5" fillId="2" borderId="1" xfId="1" applyNumberFormat="1" applyFont="1" applyFill="1" applyBorder="1"/>
    <xf numFmtId="166" fontId="7" fillId="0" borderId="0" xfId="1" applyNumberFormat="1" applyFont="1"/>
    <xf numFmtId="166" fontId="10" fillId="0" borderId="0" xfId="1" applyNumberFormat="1" applyFont="1"/>
    <xf numFmtId="166" fontId="5" fillId="3" borderId="1" xfId="1" applyNumberFormat="1" applyFont="1" applyFill="1" applyBorder="1"/>
  </cellXfs>
  <cellStyles count="2">
    <cellStyle name="Normal" xfId="0" builtinId="0"/>
    <cellStyle name="標準 2" xfId="1" xr:uid="{BFFBDA89-7653-40C4-AD7C-F1565E6B21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131007</xdr:colOff>
      <xdr:row>2</xdr:row>
      <xdr:rowOff>28864</xdr:rowOff>
    </xdr:from>
    <xdr:to>
      <xdr:col>6</xdr:col>
      <xdr:colOff>486991</xdr:colOff>
      <xdr:row>2</xdr:row>
      <xdr:rowOff>28864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30DFFE26-3E67-DF92-7C9C-AFE5D8DA594E}"/>
            </a:ext>
          </a:extLst>
        </xdr:cNvPr>
        <xdr:cNvCxnSpPr/>
      </xdr:nvCxnSpPr>
      <xdr:spPr>
        <a:xfrm>
          <a:off x="3511583" y="408037"/>
          <a:ext cx="355984" cy="0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96105</xdr:colOff>
      <xdr:row>2</xdr:row>
      <xdr:rowOff>20269</xdr:rowOff>
    </xdr:from>
    <xdr:to>
      <xdr:col>9</xdr:col>
      <xdr:colOff>747995</xdr:colOff>
      <xdr:row>2</xdr:row>
      <xdr:rowOff>20269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CA43E3BD-0501-CA41-AF2B-F64A1C03E564}"/>
            </a:ext>
          </a:extLst>
        </xdr:cNvPr>
        <xdr:cNvCxnSpPr/>
      </xdr:nvCxnSpPr>
      <xdr:spPr>
        <a:xfrm>
          <a:off x="5471034" y="399463"/>
          <a:ext cx="651890" cy="0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96105</xdr:colOff>
      <xdr:row>2</xdr:row>
      <xdr:rowOff>20269</xdr:rowOff>
    </xdr:from>
    <xdr:to>
      <xdr:col>11</xdr:col>
      <xdr:colOff>751178</xdr:colOff>
      <xdr:row>2</xdr:row>
      <xdr:rowOff>20269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085660DF-4068-6D45-955A-60B18815CD3E}"/>
            </a:ext>
          </a:extLst>
        </xdr:cNvPr>
        <xdr:cNvCxnSpPr/>
      </xdr:nvCxnSpPr>
      <xdr:spPr>
        <a:xfrm>
          <a:off x="6789186" y="399463"/>
          <a:ext cx="655073" cy="0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19332</xdr:colOff>
      <xdr:row>1</xdr:row>
      <xdr:rowOff>207923</xdr:rowOff>
    </xdr:from>
    <xdr:to>
      <xdr:col>11</xdr:col>
      <xdr:colOff>814837</xdr:colOff>
      <xdr:row>1</xdr:row>
      <xdr:rowOff>207923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046660D8-7FA9-D74F-A8F6-B3E215B15AAA}"/>
            </a:ext>
          </a:extLst>
        </xdr:cNvPr>
        <xdr:cNvCxnSpPr/>
      </xdr:nvCxnSpPr>
      <xdr:spPr>
        <a:xfrm>
          <a:off x="6712413" y="370435"/>
          <a:ext cx="795505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96105</xdr:colOff>
      <xdr:row>15</xdr:row>
      <xdr:rowOff>20269</xdr:rowOff>
    </xdr:from>
    <xdr:to>
      <xdr:col>9</xdr:col>
      <xdr:colOff>711200</xdr:colOff>
      <xdr:row>15</xdr:row>
      <xdr:rowOff>20269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id="{FAB28B83-6AC3-924C-8205-1E4A4CA7C828}"/>
            </a:ext>
          </a:extLst>
        </xdr:cNvPr>
        <xdr:cNvCxnSpPr/>
      </xdr:nvCxnSpPr>
      <xdr:spPr>
        <a:xfrm>
          <a:off x="5471034" y="2614440"/>
          <a:ext cx="615095" cy="0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96105</xdr:colOff>
      <xdr:row>15</xdr:row>
      <xdr:rowOff>20269</xdr:rowOff>
    </xdr:from>
    <xdr:to>
      <xdr:col>11</xdr:col>
      <xdr:colOff>751178</xdr:colOff>
      <xdr:row>15</xdr:row>
      <xdr:rowOff>20269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id="{C7C72D58-BBEC-6147-A003-43EB2EBD910F}"/>
            </a:ext>
          </a:extLst>
        </xdr:cNvPr>
        <xdr:cNvCxnSpPr/>
      </xdr:nvCxnSpPr>
      <xdr:spPr>
        <a:xfrm>
          <a:off x="6789186" y="2614440"/>
          <a:ext cx="655073" cy="0"/>
        </a:xfrm>
        <a:prstGeom prst="line">
          <a:avLst/>
        </a:prstGeom>
        <a:ln w="9525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19332</xdr:colOff>
      <xdr:row>14</xdr:row>
      <xdr:rowOff>183848</xdr:rowOff>
    </xdr:from>
    <xdr:to>
      <xdr:col>11</xdr:col>
      <xdr:colOff>814837</xdr:colOff>
      <xdr:row>14</xdr:row>
      <xdr:rowOff>183848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07E99876-6475-0948-B1D6-52CB987AB294}"/>
            </a:ext>
          </a:extLst>
        </xdr:cNvPr>
        <xdr:cNvCxnSpPr/>
      </xdr:nvCxnSpPr>
      <xdr:spPr>
        <a:xfrm>
          <a:off x="6712413" y="2585412"/>
          <a:ext cx="795505" cy="0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584200</xdr:colOff>
      <xdr:row>12</xdr:row>
      <xdr:rowOff>34925</xdr:rowOff>
    </xdr:from>
    <xdr:to>
      <xdr:col>7</xdr:col>
      <xdr:colOff>536575</xdr:colOff>
      <xdr:row>12</xdr:row>
      <xdr:rowOff>152401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05F227-146C-BBB4-419D-FB22A8B13E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1233" t="29100" r="2309" b="20887"/>
        <a:stretch>
          <a:fillRect/>
        </a:stretch>
      </xdr:blipFill>
      <xdr:spPr>
        <a:xfrm>
          <a:off x="3962400" y="2130425"/>
          <a:ext cx="561975" cy="117476"/>
        </a:xfrm>
        <a:prstGeom prst="rect">
          <a:avLst/>
        </a:prstGeom>
      </xdr:spPr>
    </xdr:pic>
    <xdr:clientData/>
  </xdr:twoCellAnchor>
  <xdr:twoCellAnchor editAs="oneCell">
    <xdr:from>
      <xdr:col>9</xdr:col>
      <xdr:colOff>542925</xdr:colOff>
      <xdr:row>5</xdr:row>
      <xdr:rowOff>16934</xdr:rowOff>
    </xdr:from>
    <xdr:to>
      <xdr:col>10</xdr:col>
      <xdr:colOff>491713</xdr:colOff>
      <xdr:row>5</xdr:row>
      <xdr:rowOff>117298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47CB924-7FAD-57AC-9676-2F85CA241E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614" t="19466" r="1693" b="13473"/>
        <a:stretch>
          <a:fillRect/>
        </a:stretch>
      </xdr:blipFill>
      <xdr:spPr>
        <a:xfrm>
          <a:off x="5915025" y="931334"/>
          <a:ext cx="761588" cy="100364"/>
        </a:xfrm>
        <a:prstGeom prst="rect">
          <a:avLst/>
        </a:prstGeom>
        <a:ln w="6350">
          <a:solidFill>
            <a:schemeClr val="accent6"/>
          </a:solidFill>
        </a:ln>
      </xdr:spPr>
    </xdr:pic>
    <xdr:clientData/>
  </xdr:twoCellAnchor>
  <xdr:twoCellAnchor editAs="oneCell">
    <xdr:from>
      <xdr:col>9</xdr:col>
      <xdr:colOff>541867</xdr:colOff>
      <xdr:row>6</xdr:row>
      <xdr:rowOff>40217</xdr:rowOff>
    </xdr:from>
    <xdr:to>
      <xdr:col>10</xdr:col>
      <xdr:colOff>457200</xdr:colOff>
      <xdr:row>6</xdr:row>
      <xdr:rowOff>142549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406BBBE-4EF1-DC8B-A792-2CF2A4DB11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5041" t="20450" r="1623" b="11223"/>
        <a:stretch>
          <a:fillRect/>
        </a:stretch>
      </xdr:blipFill>
      <xdr:spPr>
        <a:xfrm>
          <a:off x="5913967" y="1119717"/>
          <a:ext cx="728133" cy="102332"/>
        </a:xfrm>
        <a:prstGeom prst="rect">
          <a:avLst/>
        </a:prstGeom>
        <a:ln w="6350">
          <a:solidFill>
            <a:srgbClr val="FF0000"/>
          </a:solidFill>
        </a:ln>
      </xdr:spPr>
    </xdr:pic>
    <xdr:clientData/>
  </xdr:twoCellAnchor>
  <xdr:twoCellAnchor>
    <xdr:from>
      <xdr:col>9</xdr:col>
      <xdr:colOff>473075</xdr:colOff>
      <xdr:row>3</xdr:row>
      <xdr:rowOff>89535</xdr:rowOff>
    </xdr:from>
    <xdr:to>
      <xdr:col>9</xdr:col>
      <xdr:colOff>541867</xdr:colOff>
      <xdr:row>6</xdr:row>
      <xdr:rowOff>91383</xdr:rowOff>
    </xdr:to>
    <xdr:cxnSp macro="">
      <xdr:nvCxnSpPr>
        <xdr:cNvPr id="10" name="Elbow Connector 9">
          <a:extLst>
            <a:ext uri="{FF2B5EF4-FFF2-40B4-BE49-F238E27FC236}">
              <a16:creationId xmlns:a16="http://schemas.microsoft.com/office/drawing/2014/main" id="{460786A0-4B2A-F41A-CE94-ABADFADCE7B0}"/>
            </a:ext>
          </a:extLst>
        </xdr:cNvPr>
        <xdr:cNvCxnSpPr>
          <a:cxnSpLocks/>
          <a:stCxn id="6" idx="1"/>
        </xdr:cNvCxnSpPr>
      </xdr:nvCxnSpPr>
      <xdr:spPr>
        <a:xfrm rot="10800000">
          <a:off x="5845175" y="673735"/>
          <a:ext cx="68792" cy="497148"/>
        </a:xfrm>
        <a:prstGeom prst="bentConnector3">
          <a:avLst>
            <a:gd name="adj1" fmla="val 432306"/>
          </a:avLst>
        </a:prstGeom>
        <a:ln w="9525">
          <a:solidFill>
            <a:srgbClr val="FF0000"/>
          </a:solidFill>
          <a:headEnd type="none" w="med" len="med"/>
          <a:tailEnd type="arrow" w="sm" len="sm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479425</xdr:colOff>
      <xdr:row>4</xdr:row>
      <xdr:rowOff>86360</xdr:rowOff>
    </xdr:from>
    <xdr:to>
      <xdr:col>9</xdr:col>
      <xdr:colOff>542925</xdr:colOff>
      <xdr:row>5</xdr:row>
      <xdr:rowOff>67116</xdr:rowOff>
    </xdr:to>
    <xdr:cxnSp macro="">
      <xdr:nvCxnSpPr>
        <xdr:cNvPr id="11" name="Elbow Connector 10">
          <a:extLst>
            <a:ext uri="{FF2B5EF4-FFF2-40B4-BE49-F238E27FC236}">
              <a16:creationId xmlns:a16="http://schemas.microsoft.com/office/drawing/2014/main" id="{A98C9CC0-A4BD-F644-A858-1E9BB30D1D42}"/>
            </a:ext>
          </a:extLst>
        </xdr:cNvPr>
        <xdr:cNvCxnSpPr>
          <a:cxnSpLocks/>
          <a:stCxn id="3" idx="1"/>
        </xdr:cNvCxnSpPr>
      </xdr:nvCxnSpPr>
      <xdr:spPr>
        <a:xfrm rot="10800000">
          <a:off x="5851525" y="835660"/>
          <a:ext cx="63500" cy="145856"/>
        </a:xfrm>
        <a:prstGeom prst="bentConnector3">
          <a:avLst>
            <a:gd name="adj1" fmla="val 335000"/>
          </a:avLst>
        </a:prstGeom>
        <a:ln w="9525">
          <a:solidFill>
            <a:schemeClr val="accent6"/>
          </a:solidFill>
          <a:headEnd type="none" w="med" len="med"/>
          <a:tailEnd type="arrow" w="sm" len="sm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171451</xdr:colOff>
      <xdr:row>3</xdr:row>
      <xdr:rowOff>96838</xdr:rowOff>
    </xdr:from>
    <xdr:to>
      <xdr:col>13</xdr:col>
      <xdr:colOff>174626</xdr:colOff>
      <xdr:row>6</xdr:row>
      <xdr:rowOff>77788</xdr:rowOff>
    </xdr:to>
    <xdr:cxnSp macro="">
      <xdr:nvCxnSpPr>
        <xdr:cNvPr id="27" name="Elbow Connector 26">
          <a:extLst>
            <a:ext uri="{FF2B5EF4-FFF2-40B4-BE49-F238E27FC236}">
              <a16:creationId xmlns:a16="http://schemas.microsoft.com/office/drawing/2014/main" id="{A744E65F-ED32-4F4F-9CA1-2251D8430017}"/>
            </a:ext>
          </a:extLst>
        </xdr:cNvPr>
        <xdr:cNvCxnSpPr>
          <a:cxnSpLocks/>
        </xdr:cNvCxnSpPr>
      </xdr:nvCxnSpPr>
      <xdr:spPr>
        <a:xfrm rot="10800000">
          <a:off x="8261351" y="681038"/>
          <a:ext cx="3175" cy="476250"/>
        </a:xfrm>
        <a:prstGeom prst="bentConnector3">
          <a:avLst>
            <a:gd name="adj1" fmla="val 4900000"/>
          </a:avLst>
        </a:prstGeom>
        <a:ln w="9525">
          <a:solidFill>
            <a:srgbClr val="FF0000"/>
          </a:solidFill>
          <a:headEnd type="none" w="med" len="med"/>
          <a:tailEnd type="arrow" w="sm" len="sm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171450</xdr:colOff>
      <xdr:row>4</xdr:row>
      <xdr:rowOff>80963</xdr:rowOff>
    </xdr:from>
    <xdr:to>
      <xdr:col>13</xdr:col>
      <xdr:colOff>177800</xdr:colOff>
      <xdr:row>5</xdr:row>
      <xdr:rowOff>89045</xdr:rowOff>
    </xdr:to>
    <xdr:cxnSp macro="">
      <xdr:nvCxnSpPr>
        <xdr:cNvPr id="32" name="Elbow Connector 31">
          <a:extLst>
            <a:ext uri="{FF2B5EF4-FFF2-40B4-BE49-F238E27FC236}">
              <a16:creationId xmlns:a16="http://schemas.microsoft.com/office/drawing/2014/main" id="{2F7DE639-029F-3443-A6AD-CDCD992F979B}"/>
            </a:ext>
          </a:extLst>
        </xdr:cNvPr>
        <xdr:cNvCxnSpPr>
          <a:cxnSpLocks/>
        </xdr:cNvCxnSpPr>
      </xdr:nvCxnSpPr>
      <xdr:spPr>
        <a:xfrm rot="10800000">
          <a:off x="8261350" y="830263"/>
          <a:ext cx="6350" cy="173182"/>
        </a:xfrm>
        <a:prstGeom prst="bentConnector3">
          <a:avLst>
            <a:gd name="adj1" fmla="val 1600000"/>
          </a:avLst>
        </a:prstGeom>
        <a:ln w="9525">
          <a:solidFill>
            <a:schemeClr val="accent6"/>
          </a:solidFill>
          <a:headEnd type="none" w="med" len="med"/>
          <a:tailEnd type="arrow" w="sm" len="sm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13</xdr:col>
      <xdr:colOff>184150</xdr:colOff>
      <xdr:row>5</xdr:row>
      <xdr:rowOff>38100</xdr:rowOff>
    </xdr:from>
    <xdr:to>
      <xdr:col>14</xdr:col>
      <xdr:colOff>601614</xdr:colOff>
      <xdr:row>5</xdr:row>
      <xdr:rowOff>142875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FC3B741D-E45D-CA43-80E7-C264800687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855" t="5804" b="8470"/>
        <a:stretch>
          <a:fillRect/>
        </a:stretch>
      </xdr:blipFill>
      <xdr:spPr>
        <a:xfrm>
          <a:off x="8274050" y="952500"/>
          <a:ext cx="988964" cy="104775"/>
        </a:xfrm>
        <a:prstGeom prst="rect">
          <a:avLst/>
        </a:prstGeom>
        <a:ln w="6350">
          <a:solidFill>
            <a:schemeClr val="accent6"/>
          </a:solidFill>
        </a:ln>
      </xdr:spPr>
    </xdr:pic>
    <xdr:clientData/>
  </xdr:twoCellAnchor>
  <xdr:twoCellAnchor editAs="oneCell">
    <xdr:from>
      <xdr:col>13</xdr:col>
      <xdr:colOff>180975</xdr:colOff>
      <xdr:row>6</xdr:row>
      <xdr:rowOff>28575</xdr:rowOff>
    </xdr:from>
    <xdr:to>
      <xdr:col>14</xdr:col>
      <xdr:colOff>208047</xdr:colOff>
      <xdr:row>6</xdr:row>
      <xdr:rowOff>136815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4FE40869-E8B2-3547-A1C5-54E4F22784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2026" t="7969"/>
        <a:stretch>
          <a:fillRect/>
        </a:stretch>
      </xdr:blipFill>
      <xdr:spPr>
        <a:xfrm>
          <a:off x="8270875" y="1108075"/>
          <a:ext cx="598572" cy="108240"/>
        </a:xfrm>
        <a:prstGeom prst="rect">
          <a:avLst/>
        </a:prstGeom>
        <a:ln w="6350">
          <a:solidFill>
            <a:srgbClr val="FF0000"/>
          </a:solidFill>
        </a:ln>
      </xdr:spPr>
    </xdr:pic>
    <xdr:clientData/>
  </xdr:twoCellAnchor>
  <xdr:twoCellAnchor editAs="oneCell">
    <xdr:from>
      <xdr:col>12</xdr:col>
      <xdr:colOff>415924</xdr:colOff>
      <xdr:row>12</xdr:row>
      <xdr:rowOff>7803</xdr:rowOff>
    </xdr:from>
    <xdr:to>
      <xdr:col>13</xdr:col>
      <xdr:colOff>307975</xdr:colOff>
      <xdr:row>13</xdr:row>
      <xdr:rowOff>236</xdr:rowOff>
    </xdr:to>
    <xdr:pic>
      <xdr:nvPicPr>
        <xdr:cNvPr id="39" name="Picture 38">
          <a:extLst>
            <a:ext uri="{FF2B5EF4-FFF2-40B4-BE49-F238E27FC236}">
              <a16:creationId xmlns:a16="http://schemas.microsoft.com/office/drawing/2014/main" id="{E703CAED-FBE1-5A11-4B80-21523D60FB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l="5298"/>
        <a:stretch>
          <a:fillRect/>
        </a:stretch>
      </xdr:blipFill>
      <xdr:spPr>
        <a:xfrm>
          <a:off x="7934324" y="2103303"/>
          <a:ext cx="463551" cy="157533"/>
        </a:xfrm>
        <a:prstGeom prst="rect">
          <a:avLst/>
        </a:prstGeom>
      </xdr:spPr>
    </xdr:pic>
    <xdr:clientData/>
  </xdr:twoCellAnchor>
  <xdr:twoCellAnchor editAs="oneCell">
    <xdr:from>
      <xdr:col>12</xdr:col>
      <xdr:colOff>412749</xdr:colOff>
      <xdr:row>11</xdr:row>
      <xdr:rowOff>23775</xdr:rowOff>
    </xdr:from>
    <xdr:to>
      <xdr:col>13</xdr:col>
      <xdr:colOff>301624</xdr:colOff>
      <xdr:row>11</xdr:row>
      <xdr:rowOff>187832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8AC71FDF-BFD5-56E4-3A79-ECF4799AC17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rcRect l="6562" t="2" r="3392" b="-2"/>
        <a:stretch>
          <a:fillRect/>
        </a:stretch>
      </xdr:blipFill>
      <xdr:spPr>
        <a:xfrm>
          <a:off x="7931149" y="1928775"/>
          <a:ext cx="460375" cy="1640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8716D-E4F5-CB44-BF7E-B106AB7519EA}">
  <dimension ref="B2:O26"/>
  <sheetViews>
    <sheetView showGridLines="0" tabSelected="1" zoomScale="220" zoomScaleNormal="220" workbookViewId="0">
      <selection activeCell="R32" sqref="R32"/>
      <extLst>
        <ext xmlns:xlsdti="http://schemas.microsoft.com/office/spreadsheetml/2023/showDataTypeIcons" uri="{77bfe23e-c014-4d31-8a63-9c772dbf06b6}">
          <xlsdti:showDataTypeIcons visible="0"/>
        </ext>
      </extLst>
    </sheetView>
  </sheetViews>
  <sheetFormatPr baseColWidth="10" defaultColWidth="8.6640625" defaultRowHeight="13" x14ac:dyDescent="0.15"/>
  <cols>
    <col min="1" max="1" width="2.1640625" style="1" customWidth="1"/>
    <col min="2" max="2" width="4.83203125" style="2" customWidth="1"/>
    <col min="3" max="3" width="6.83203125" style="1" customWidth="1"/>
    <col min="4" max="4" width="8.6640625" style="3" customWidth="1"/>
    <col min="5" max="5" width="8.33203125" style="3" customWidth="1"/>
    <col min="6" max="6" width="13.5" style="1" customWidth="1"/>
    <col min="7" max="7" width="8" style="1" customWidth="1"/>
    <col min="8" max="8" width="8.1640625" style="1" customWidth="1"/>
    <col min="9" max="9" width="10" style="1" customWidth="1"/>
    <col min="10" max="10" width="10.6640625" style="1" customWidth="1"/>
    <col min="11" max="11" width="6.6640625" style="1" customWidth="1"/>
    <col min="12" max="12" width="10.83203125" style="1" customWidth="1"/>
    <col min="13" max="14" width="7.5" style="1" customWidth="1"/>
    <col min="15" max="15" width="15.5" style="1" customWidth="1"/>
    <col min="16" max="16384" width="8.6640625" style="1"/>
  </cols>
  <sheetData>
    <row r="2" spans="2:15" ht="17" customHeight="1" x14ac:dyDescent="0.2">
      <c r="D2" s="16" t="s">
        <v>17</v>
      </c>
      <c r="E2" s="16" t="s">
        <v>16</v>
      </c>
      <c r="G2" s="15" t="s">
        <v>19</v>
      </c>
      <c r="L2" s="5" t="s">
        <v>21</v>
      </c>
    </row>
    <row r="3" spans="2:15" s="2" customFormat="1" ht="16" thickBot="1" x14ac:dyDescent="0.25">
      <c r="B3" s="13" t="s">
        <v>13</v>
      </c>
      <c r="C3" s="32" t="s">
        <v>12</v>
      </c>
      <c r="D3" s="33" t="s">
        <v>14</v>
      </c>
      <c r="E3" s="33" t="s">
        <v>15</v>
      </c>
      <c r="F3" s="33" t="s">
        <v>18</v>
      </c>
      <c r="G3" s="37" t="s">
        <v>25</v>
      </c>
      <c r="H3" s="33" t="s">
        <v>20</v>
      </c>
      <c r="I3" s="33" t="s">
        <v>21</v>
      </c>
      <c r="J3" s="38" t="s">
        <v>27</v>
      </c>
      <c r="K3" s="33" t="s">
        <v>9</v>
      </c>
      <c r="L3" s="39" t="s">
        <v>27</v>
      </c>
      <c r="M3" s="36" t="s">
        <v>8</v>
      </c>
      <c r="N3" s="37" t="s">
        <v>9</v>
      </c>
    </row>
    <row r="4" spans="2:15" x14ac:dyDescent="0.15">
      <c r="B4" s="13" t="s">
        <v>0</v>
      </c>
      <c r="C4" s="25" t="s">
        <v>11</v>
      </c>
      <c r="D4" s="26">
        <v>21.1629638671875</v>
      </c>
      <c r="E4" s="26">
        <v>31.776756286621101</v>
      </c>
      <c r="F4" s="27">
        <f t="shared" ref="F4:F11" si="0">E4-D4</f>
        <v>10.613792419433601</v>
      </c>
      <c r="G4" s="28">
        <f>AVERAGE(F4:F7)</f>
        <v>8.971898555755617</v>
      </c>
      <c r="H4" s="27">
        <f t="shared" ref="H4:H11" si="1">F4-$G$4</f>
        <v>1.6418938636779838</v>
      </c>
      <c r="I4" s="60">
        <f t="shared" ref="I4:I11" si="2">2^(-H4)</f>
        <v>0.32043555400536122</v>
      </c>
      <c r="J4" s="28">
        <f>AVERAGE(I4:I7)</f>
        <v>1.67639011857339</v>
      </c>
      <c r="K4" s="28">
        <f>STDEV(I4:I7)</f>
        <v>1.9988984458604993</v>
      </c>
      <c r="L4" s="29">
        <f t="shared" ref="L4:L11" si="3">I4/$J$4</f>
        <v>0.19114617203664519</v>
      </c>
      <c r="M4" s="30">
        <f>AVERAGE(L4:L7)</f>
        <v>1</v>
      </c>
      <c r="N4" s="31">
        <f>STDEV(L4:L7)</f>
        <v>1.1923826224659235</v>
      </c>
      <c r="O4" s="18" t="s">
        <v>24</v>
      </c>
    </row>
    <row r="5" spans="2:15" x14ac:dyDescent="0.15">
      <c r="B5" s="13" t="s">
        <v>1</v>
      </c>
      <c r="C5" s="6" t="s">
        <v>11</v>
      </c>
      <c r="D5" s="9">
        <v>20.941474914550781</v>
      </c>
      <c r="E5" s="9">
        <v>30.742923736572266</v>
      </c>
      <c r="F5" s="7">
        <f t="shared" si="0"/>
        <v>9.8014488220214844</v>
      </c>
      <c r="G5" s="66"/>
      <c r="H5" s="7">
        <f t="shared" si="1"/>
        <v>0.82955026626586736</v>
      </c>
      <c r="I5" s="61">
        <f t="shared" si="2"/>
        <v>0.56270462785963093</v>
      </c>
      <c r="J5" s="20">
        <f>GEOMEAN(I4:I7)</f>
        <v>1</v>
      </c>
      <c r="K5" s="20" cm="1">
        <f t="array" ref="K5">EXP(STDEV(LN(I4:I7)))</f>
        <v>3.1743952112152378</v>
      </c>
      <c r="L5" s="8">
        <f t="shared" si="3"/>
        <v>0.33566448622263012</v>
      </c>
      <c r="M5" s="23">
        <f>GEOMEAN(L4:L7)</f>
        <v>0.59651986069388263</v>
      </c>
      <c r="N5" s="23" cm="1">
        <f t="array" ref="N5">EXP(STDEV(LN(L4:L7)))</f>
        <v>3.1743952112152378</v>
      </c>
      <c r="O5" s="19" t="s">
        <v>23</v>
      </c>
    </row>
    <row r="6" spans="2:15" x14ac:dyDescent="0.15">
      <c r="B6" s="13" t="s">
        <v>2</v>
      </c>
      <c r="C6" s="6" t="s">
        <v>11</v>
      </c>
      <c r="D6" s="9">
        <v>22.998128890991211</v>
      </c>
      <c r="E6" s="9">
        <v>29.761295318603516</v>
      </c>
      <c r="F6" s="7">
        <f t="shared" si="0"/>
        <v>6.7631664276123047</v>
      </c>
      <c r="G6" s="7"/>
      <c r="H6" s="7">
        <f t="shared" si="1"/>
        <v>-2.2087321281433123</v>
      </c>
      <c r="I6" s="61">
        <f t="shared" si="2"/>
        <v>4.6226884306025529</v>
      </c>
      <c r="J6" s="7"/>
      <c r="K6" s="7"/>
      <c r="L6" s="8">
        <f t="shared" si="3"/>
        <v>2.7575254586542579</v>
      </c>
      <c r="M6" s="17"/>
      <c r="N6" s="17"/>
      <c r="O6" s="15"/>
    </row>
    <row r="7" spans="2:15" x14ac:dyDescent="0.15">
      <c r="B7" s="13" t="s">
        <v>3</v>
      </c>
      <c r="C7" s="6" t="s">
        <v>11</v>
      </c>
      <c r="D7" s="9">
        <v>22.839315414428711</v>
      </c>
      <c r="E7" s="9">
        <v>31.548501968383789</v>
      </c>
      <c r="F7" s="7">
        <f t="shared" si="0"/>
        <v>8.7091865539550781</v>
      </c>
      <c r="G7" s="7"/>
      <c r="H7" s="7">
        <f t="shared" si="1"/>
        <v>-0.26271200180053889</v>
      </c>
      <c r="I7" s="61">
        <f t="shared" si="2"/>
        <v>1.1997318618260147</v>
      </c>
      <c r="J7" s="7"/>
      <c r="K7" s="7"/>
      <c r="L7" s="8">
        <f t="shared" si="3"/>
        <v>0.71566388308646667</v>
      </c>
      <c r="M7" s="17"/>
      <c r="N7" s="17"/>
      <c r="O7" s="15"/>
    </row>
    <row r="8" spans="2:15" x14ac:dyDescent="0.15">
      <c r="B8" s="13" t="s">
        <v>4</v>
      </c>
      <c r="C8" s="4" t="s">
        <v>10</v>
      </c>
      <c r="D8" s="12">
        <v>19.604196548461914</v>
      </c>
      <c r="E8" s="12">
        <v>26.47161865234375</v>
      </c>
      <c r="F8" s="10">
        <f t="shared" si="0"/>
        <v>6.8674221038818359</v>
      </c>
      <c r="G8" s="47">
        <f>AVERAGE(F8:F11)</f>
        <v>3.7381925582885742</v>
      </c>
      <c r="H8" s="10">
        <f t="shared" si="1"/>
        <v>-2.1044764518737811</v>
      </c>
      <c r="I8" s="62">
        <f t="shared" si="2"/>
        <v>4.3004166750146888</v>
      </c>
      <c r="J8" s="47">
        <f>AVERAGE(I8:I11)</f>
        <v>72.011990733150711</v>
      </c>
      <c r="K8" s="47">
        <f>STDEV(I8:I11)</f>
        <v>76.146647383018873</v>
      </c>
      <c r="L8" s="11">
        <f t="shared" si="3"/>
        <v>2.5652839559054121</v>
      </c>
      <c r="M8" s="21">
        <f>AVERAGE(L8:L11)</f>
        <v>42.956582680428227</v>
      </c>
      <c r="N8" s="22">
        <f>STDEV(L8:L11)</f>
        <v>45.422987489224624</v>
      </c>
      <c r="O8" s="18" t="s">
        <v>24</v>
      </c>
    </row>
    <row r="9" spans="2:15" x14ac:dyDescent="0.15">
      <c r="B9" s="13" t="s">
        <v>5</v>
      </c>
      <c r="C9" s="4" t="s">
        <v>10</v>
      </c>
      <c r="D9" s="12">
        <v>25.03608512878418</v>
      </c>
      <c r="E9" s="12">
        <v>26.510221481323242</v>
      </c>
      <c r="F9" s="10">
        <f t="shared" si="0"/>
        <v>1.4741363525390625</v>
      </c>
      <c r="G9" s="63"/>
      <c r="H9" s="10">
        <f t="shared" si="1"/>
        <v>-7.4977622032165545</v>
      </c>
      <c r="I9" s="62">
        <f t="shared" si="2"/>
        <v>180.7387704651465</v>
      </c>
      <c r="J9" s="46">
        <f>GEOMEAN(I8:I11)</f>
        <v>37.627251282278522</v>
      </c>
      <c r="K9" s="46" cm="1">
        <f t="array" ref="K9">EXP(STDEV(LN(I8:I11)))</f>
        <v>4.8113236248992086</v>
      </c>
      <c r="L9" s="11">
        <f t="shared" si="3"/>
        <v>107.81426617985282</v>
      </c>
      <c r="M9" s="24">
        <f>GEOMEAN(L8:L11)</f>
        <v>22.445402693198499</v>
      </c>
      <c r="N9" s="24" cm="1">
        <f t="array" ref="N9">EXP(STDEV(LN(L8:L11)))</f>
        <v>4.8113236248992086</v>
      </c>
      <c r="O9" s="19" t="s">
        <v>23</v>
      </c>
    </row>
    <row r="10" spans="2:15" x14ac:dyDescent="0.15">
      <c r="B10" s="13" t="s">
        <v>6</v>
      </c>
      <c r="C10" s="4" t="s">
        <v>10</v>
      </c>
      <c r="D10" s="12">
        <v>22.376062393188477</v>
      </c>
      <c r="E10" s="12">
        <v>25.924440383911133</v>
      </c>
      <c r="F10" s="10">
        <f t="shared" si="0"/>
        <v>3.5483779907226562</v>
      </c>
      <c r="G10" s="10"/>
      <c r="H10" s="10">
        <f t="shared" si="1"/>
        <v>-5.4235205650329608</v>
      </c>
      <c r="I10" s="62">
        <f t="shared" si="2"/>
        <v>42.918286264322688</v>
      </c>
      <c r="J10" s="10"/>
      <c r="K10" s="10"/>
      <c r="L10" s="11">
        <f t="shared" si="3"/>
        <v>25.601610143613946</v>
      </c>
      <c r="M10" s="10"/>
      <c r="N10" s="10"/>
      <c r="O10" s="15"/>
    </row>
    <row r="11" spans="2:15" x14ac:dyDescent="0.15">
      <c r="B11" s="13" t="s">
        <v>7</v>
      </c>
      <c r="C11" s="4" t="s">
        <v>10</v>
      </c>
      <c r="D11" s="12">
        <v>22.175302505493164</v>
      </c>
      <c r="E11" s="12">
        <v>25.238136291503906</v>
      </c>
      <c r="F11" s="10">
        <f t="shared" si="0"/>
        <v>3.0628337860107422</v>
      </c>
      <c r="G11" s="10"/>
      <c r="H11" s="10">
        <f t="shared" si="1"/>
        <v>-5.9090647697448748</v>
      </c>
      <c r="I11" s="62">
        <f t="shared" si="2"/>
        <v>60.090489528118937</v>
      </c>
      <c r="J11" s="10"/>
      <c r="K11" s="10"/>
      <c r="L11" s="11">
        <f t="shared" si="3"/>
        <v>35.845170442340724</v>
      </c>
      <c r="M11" s="10"/>
      <c r="N11" s="10"/>
      <c r="O11" s="15"/>
    </row>
    <row r="12" spans="2:15" ht="15" customHeight="1" x14ac:dyDescent="0.15">
      <c r="B12" s="14"/>
      <c r="E12" s="54" t="s">
        <v>30</v>
      </c>
      <c r="F12" s="55"/>
      <c r="G12" s="65"/>
      <c r="H12" s="54" t="s">
        <v>30</v>
      </c>
      <c r="I12" s="55"/>
      <c r="J12" s="50">
        <f>J8/J4</f>
        <v>42.956582680428227</v>
      </c>
      <c r="K12" s="52" t="s">
        <v>28</v>
      </c>
      <c r="L12" s="52"/>
      <c r="M12" s="48">
        <f>M8/M4</f>
        <v>42.956582680428227</v>
      </c>
      <c r="O12" s="15"/>
    </row>
    <row r="13" spans="2:15" x14ac:dyDescent="0.15">
      <c r="B13" s="14"/>
      <c r="E13" s="56"/>
      <c r="F13" s="56"/>
      <c r="G13" s="64">
        <f>2^(G4-G8)</f>
        <v>37.627251282278522</v>
      </c>
      <c r="H13" s="56"/>
      <c r="I13" s="56"/>
      <c r="J13" s="51">
        <f>J9/J5</f>
        <v>37.627251282278522</v>
      </c>
      <c r="K13" s="53" t="s">
        <v>29</v>
      </c>
      <c r="L13" s="53"/>
      <c r="M13" s="49">
        <f>M9/M5</f>
        <v>37.627251282278522</v>
      </c>
      <c r="O13" s="15"/>
    </row>
    <row r="14" spans="2:15" x14ac:dyDescent="0.15">
      <c r="B14" s="14"/>
      <c r="O14" s="15"/>
    </row>
    <row r="15" spans="2:15" ht="15" x14ac:dyDescent="0.2">
      <c r="B15" s="14"/>
      <c r="D15" s="16" t="s">
        <v>17</v>
      </c>
      <c r="E15" s="16" t="s">
        <v>16</v>
      </c>
      <c r="J15" s="16" t="s">
        <v>19</v>
      </c>
      <c r="K15" s="16"/>
      <c r="L15" s="5" t="s">
        <v>22</v>
      </c>
      <c r="O15" s="15"/>
    </row>
    <row r="16" spans="2:15" ht="16" thickBot="1" x14ac:dyDescent="0.25">
      <c r="B16" s="13" t="s">
        <v>13</v>
      </c>
      <c r="C16" s="32" t="s">
        <v>12</v>
      </c>
      <c r="D16" s="33" t="s">
        <v>14</v>
      </c>
      <c r="E16" s="33" t="s">
        <v>15</v>
      </c>
      <c r="F16" s="34" t="s">
        <v>18</v>
      </c>
      <c r="G16" s="45"/>
      <c r="H16" s="45"/>
      <c r="I16" s="35" t="s">
        <v>22</v>
      </c>
      <c r="J16" s="38" t="s">
        <v>26</v>
      </c>
      <c r="K16" s="33" t="s">
        <v>9</v>
      </c>
      <c r="L16" s="39" t="s">
        <v>26</v>
      </c>
      <c r="M16" s="36" t="s">
        <v>8</v>
      </c>
      <c r="N16" s="37" t="s">
        <v>9</v>
      </c>
      <c r="O16" s="16"/>
    </row>
    <row r="17" spans="2:15" x14ac:dyDescent="0.15">
      <c r="B17" s="13" t="s">
        <v>0</v>
      </c>
      <c r="C17" s="25" t="s">
        <v>11</v>
      </c>
      <c r="D17" s="26">
        <v>21.1629638671875</v>
      </c>
      <c r="E17" s="26">
        <v>31.776756286621101</v>
      </c>
      <c r="F17" s="40">
        <f t="shared" ref="F17:F24" si="4">E17-D17</f>
        <v>10.613792419433601</v>
      </c>
      <c r="G17" s="44"/>
      <c r="H17" s="44"/>
      <c r="I17" s="57">
        <f>2^(-F17)</f>
        <v>6.3816078607479123E-4</v>
      </c>
      <c r="J17" s="28">
        <f>AVERAGE(I17:I20)</f>
        <v>3.3386009213537769E-3</v>
      </c>
      <c r="K17" s="28">
        <f>STDEV(I17:I20)</f>
        <v>3.9808897219709653E-3</v>
      </c>
      <c r="L17" s="29">
        <f t="shared" ref="L17:L24" si="5">I17/$J$17</f>
        <v>0.19114617203664522</v>
      </c>
      <c r="M17" s="30">
        <f>AVERAGE(L17:L20)</f>
        <v>1</v>
      </c>
      <c r="N17" s="31">
        <f>STDEV(L17:L20)</f>
        <v>1.1923826224659235</v>
      </c>
      <c r="O17" s="18" t="s">
        <v>24</v>
      </c>
    </row>
    <row r="18" spans="2:15" x14ac:dyDescent="0.15">
      <c r="B18" s="13" t="s">
        <v>1</v>
      </c>
      <c r="C18" s="6" t="s">
        <v>11</v>
      </c>
      <c r="D18" s="9">
        <v>20.941474914550781</v>
      </c>
      <c r="E18" s="9">
        <v>30.742923736572266</v>
      </c>
      <c r="F18" s="41">
        <f t="shared" si="4"/>
        <v>9.8014488220214844</v>
      </c>
      <c r="G18" s="43"/>
      <c r="H18" s="43"/>
      <c r="I18" s="58">
        <f t="shared" ref="I18:I20" si="6">2^(-F18)</f>
        <v>1.120649762968615E-3</v>
      </c>
      <c r="J18" s="20">
        <f>GEOMEAN(I17:I20)</f>
        <v>1.9915417565184233E-3</v>
      </c>
      <c r="K18" s="20" cm="1">
        <f t="array" ref="K18">EXP(STDEV(LN(I17:I20)))</f>
        <v>3.1743952112152165</v>
      </c>
      <c r="L18" s="8">
        <f t="shared" si="5"/>
        <v>0.33566448622263012</v>
      </c>
      <c r="M18" s="23">
        <f>GEOMEAN(L17:L20)</f>
        <v>0.59651986069388274</v>
      </c>
      <c r="N18" s="23" cm="1">
        <f t="array" ref="N18">EXP(STDEV(LN(L17:L20)))</f>
        <v>3.1743952112152378</v>
      </c>
      <c r="O18" s="19" t="s">
        <v>23</v>
      </c>
    </row>
    <row r="19" spans="2:15" x14ac:dyDescent="0.15">
      <c r="B19" s="13" t="s">
        <v>2</v>
      </c>
      <c r="C19" s="6" t="s">
        <v>11</v>
      </c>
      <c r="D19" s="9">
        <v>22.998128890991211</v>
      </c>
      <c r="E19" s="9">
        <v>29.761295318603516</v>
      </c>
      <c r="F19" s="41">
        <f t="shared" si="4"/>
        <v>6.7631664276123047</v>
      </c>
      <c r="G19" s="43"/>
      <c r="H19" s="43"/>
      <c r="I19" s="58">
        <f t="shared" si="6"/>
        <v>9.2062770369196016E-3</v>
      </c>
      <c r="J19" s="7"/>
      <c r="K19" s="7"/>
      <c r="L19" s="8">
        <f t="shared" si="5"/>
        <v>2.7575254586542579</v>
      </c>
      <c r="M19" s="17"/>
      <c r="N19" s="17"/>
      <c r="O19" s="15"/>
    </row>
    <row r="20" spans="2:15" x14ac:dyDescent="0.15">
      <c r="B20" s="13" t="s">
        <v>3</v>
      </c>
      <c r="C20" s="6" t="s">
        <v>11</v>
      </c>
      <c r="D20" s="9">
        <v>22.839315414428711</v>
      </c>
      <c r="E20" s="9">
        <v>31.548501968383789</v>
      </c>
      <c r="F20" s="41">
        <f t="shared" si="4"/>
        <v>8.7091865539550781</v>
      </c>
      <c r="G20" s="43"/>
      <c r="H20" s="43"/>
      <c r="I20" s="58">
        <f t="shared" si="6"/>
        <v>2.3893160994520992E-3</v>
      </c>
      <c r="J20" s="7"/>
      <c r="K20" s="7"/>
      <c r="L20" s="8">
        <f t="shared" si="5"/>
        <v>0.71566388308646667</v>
      </c>
      <c r="M20" s="17"/>
      <c r="N20" s="17"/>
      <c r="O20" s="15"/>
    </row>
    <row r="21" spans="2:15" x14ac:dyDescent="0.15">
      <c r="B21" s="13" t="s">
        <v>4</v>
      </c>
      <c r="C21" s="4" t="s">
        <v>10</v>
      </c>
      <c r="D21" s="12">
        <v>19.604196548461914</v>
      </c>
      <c r="E21" s="12">
        <v>26.47161865234375</v>
      </c>
      <c r="F21" s="42">
        <f t="shared" si="4"/>
        <v>6.8674221038818359</v>
      </c>
      <c r="G21" s="43"/>
      <c r="H21" s="43"/>
      <c r="I21" s="59">
        <f>2^(-F21)</f>
        <v>8.5644593787198697E-3</v>
      </c>
      <c r="J21" s="47">
        <f>AVERAGE(I21:I24)</f>
        <v>0.14341488651508741</v>
      </c>
      <c r="K21" s="47">
        <f>STDEV(I21:I24)</f>
        <v>0.15164922788216648</v>
      </c>
      <c r="L21" s="11">
        <f t="shared" si="5"/>
        <v>2.5652839559054117</v>
      </c>
      <c r="M21" s="21">
        <f>AVERAGE(L21:L24)</f>
        <v>42.956582680428241</v>
      </c>
      <c r="N21" s="22">
        <f>STDEV(L21:L24)</f>
        <v>45.422987489224653</v>
      </c>
      <c r="O21" s="18" t="s">
        <v>24</v>
      </c>
    </row>
    <row r="22" spans="2:15" x14ac:dyDescent="0.15">
      <c r="B22" s="13" t="s">
        <v>5</v>
      </c>
      <c r="C22" s="4" t="s">
        <v>10</v>
      </c>
      <c r="D22" s="12">
        <v>25.03608512878418</v>
      </c>
      <c r="E22" s="12">
        <v>26.510221481323242</v>
      </c>
      <c r="F22" s="42">
        <f t="shared" si="4"/>
        <v>1.4741363525390625</v>
      </c>
      <c r="G22" s="43"/>
      <c r="H22" s="43"/>
      <c r="I22" s="59">
        <f t="shared" ref="I22:I24" si="7">2^(-F22)</f>
        <v>0.35994880840313814</v>
      </c>
      <c r="J22" s="46">
        <f>GEOMEAN(I21:I24)</f>
        <v>7.4936242111669063E-2</v>
      </c>
      <c r="K22" s="46" cm="1">
        <f t="array" ref="K22">EXP(STDEV(LN(I21:I24)))</f>
        <v>4.8113236248992086</v>
      </c>
      <c r="L22" s="11">
        <f t="shared" si="5"/>
        <v>107.81426617985288</v>
      </c>
      <c r="M22" s="24">
        <f>GEOMEAN(L21:L24)</f>
        <v>22.445402693198503</v>
      </c>
      <c r="N22" s="24" cm="1">
        <f t="array" ref="N22">EXP(STDEV(LN(L21:L24)))</f>
        <v>4.8113236248992086</v>
      </c>
      <c r="O22" s="19" t="s">
        <v>23</v>
      </c>
    </row>
    <row r="23" spans="2:15" x14ac:dyDescent="0.15">
      <c r="B23" s="13" t="s">
        <v>6</v>
      </c>
      <c r="C23" s="4" t="s">
        <v>10</v>
      </c>
      <c r="D23" s="12">
        <v>22.376062393188477</v>
      </c>
      <c r="E23" s="12">
        <v>25.924440383911133</v>
      </c>
      <c r="F23" s="42">
        <f t="shared" si="4"/>
        <v>3.5483779907226562</v>
      </c>
      <c r="G23" s="43"/>
      <c r="H23" s="43"/>
      <c r="I23" s="59">
        <f t="shared" si="7"/>
        <v>8.5473559213609718E-2</v>
      </c>
      <c r="J23" s="10"/>
      <c r="K23" s="10"/>
      <c r="L23" s="11">
        <f t="shared" si="5"/>
        <v>25.601610143613946</v>
      </c>
      <c r="M23" s="10"/>
      <c r="N23" s="10"/>
    </row>
    <row r="24" spans="2:15" x14ac:dyDescent="0.15">
      <c r="B24" s="13" t="s">
        <v>7</v>
      </c>
      <c r="C24" s="4" t="s">
        <v>10</v>
      </c>
      <c r="D24" s="12">
        <v>22.175302505493164</v>
      </c>
      <c r="E24" s="12">
        <v>25.238136291503906</v>
      </c>
      <c r="F24" s="42">
        <f t="shared" si="4"/>
        <v>3.0628337860107422</v>
      </c>
      <c r="G24" s="43"/>
      <c r="H24" s="43"/>
      <c r="I24" s="59">
        <f t="shared" si="7"/>
        <v>0.1196727190648819</v>
      </c>
      <c r="J24" s="10"/>
      <c r="K24" s="10"/>
      <c r="L24" s="11">
        <f t="shared" si="5"/>
        <v>35.845170442340724</v>
      </c>
      <c r="M24" s="10"/>
      <c r="N24" s="10"/>
    </row>
    <row r="25" spans="2:15" ht="15" customHeight="1" x14ac:dyDescent="0.15">
      <c r="H25" s="54" t="s">
        <v>30</v>
      </c>
      <c r="I25" s="55"/>
      <c r="J25" s="50">
        <f>J21/J17</f>
        <v>42.956582680428241</v>
      </c>
      <c r="K25" s="52" t="s">
        <v>28</v>
      </c>
      <c r="L25" s="52"/>
      <c r="M25" s="48">
        <f>M21/M17</f>
        <v>42.956582680428241</v>
      </c>
    </row>
    <row r="26" spans="2:15" x14ac:dyDescent="0.15">
      <c r="H26" s="56"/>
      <c r="I26" s="56"/>
      <c r="J26" s="51">
        <f>J22/J18</f>
        <v>37.627251282278522</v>
      </c>
      <c r="K26" s="53" t="s">
        <v>29</v>
      </c>
      <c r="L26" s="53"/>
      <c r="M26" s="49">
        <f>M22/M18</f>
        <v>37.627251282278522</v>
      </c>
    </row>
  </sheetData>
  <mergeCells count="7">
    <mergeCell ref="E12:F13"/>
    <mergeCell ref="K12:L12"/>
    <mergeCell ref="K25:L25"/>
    <mergeCell ref="K13:L13"/>
    <mergeCell ref="K26:L26"/>
    <mergeCell ref="H12:I13"/>
    <mergeCell ref="H25:I26"/>
  </mergeCells>
  <pageMargins left="0.7" right="0.7" top="0.75" bottom="0.75" header="0.3" footer="0.3"/>
  <pageSetup paperSize="9" orientation="portrait" horizontalDpi="0" verticalDpi="0"/>
  <ignoredErrors>
    <ignoredError sqref="L4" formula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qPCR_Example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米澤 朋子</dc:creator>
  <cp:keywords/>
  <dc:description/>
  <cp:lastModifiedBy>Ziyi Wang</cp:lastModifiedBy>
  <cp:revision/>
  <dcterms:created xsi:type="dcterms:W3CDTF">2025-06-04T08:16:34Z</dcterms:created>
  <dcterms:modified xsi:type="dcterms:W3CDTF">2025-06-15T16:03:23Z</dcterms:modified>
  <cp:category/>
  <cp:contentStatus/>
</cp:coreProperties>
</file>