
<file path=[Content_Types].xml><?xml version="1.0" encoding="utf-8"?>
<Types xmlns="http://schemas.openxmlformats.org/package/2006/content-types">
  <Default Extension="bin" ContentType="application/vnd.openxmlformats-officedocument.spreadsheetml.printerSettings"/>
  <Default Extension="emf" ContentType="image/x-emf"/>
  <Default Extension="gif" ContentType="image/gi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template.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001" codeName="{2AF44A5B-4F9A-30C1-5B58-47010ADB2D0F}"/>
  <workbookPr codeName="ThisWorkbook" defaultThemeVersion="124226"/>
  <mc:AlternateContent xmlns:mc="http://schemas.openxmlformats.org/markup-compatibility/2006">
    <mc:Choice Requires="x15">
      <x15ac:absPath xmlns:x15ac="http://schemas.microsoft.com/office/spreadsheetml/2010/11/ac" url="\\vmware-host\Shared Folders\Documents\Development\Time Zone Planner\"/>
    </mc:Choice>
  </mc:AlternateContent>
  <xr:revisionPtr revIDLastSave="0" documentId="13_ncr:1_{8AE07253-1769-4D27-949C-DD67C391EAAF}" xr6:coauthVersionLast="38" xr6:coauthVersionMax="38" xr10:uidLastSave="{00000000-0000-0000-0000-000000000000}"/>
  <bookViews>
    <workbookView xWindow="360" yWindow="90" windowWidth="17115" windowHeight="10485" xr2:uid="{00000000-000D-0000-FFFF-FFFF00000000}"/>
  </bookViews>
  <sheets>
    <sheet name="Meeting Planner" sheetId="11" r:id="rId1"/>
    <sheet name="Time Chart" sheetId="14" r:id="rId2"/>
    <sheet name="Instructions" sheetId="13" r:id="rId3"/>
    <sheet name="Cities" sheetId="3" state="hidden" r:id="rId4"/>
    <sheet name="DST Rules" sheetId="8" state="hidden" r:id="rId5"/>
    <sheet name="Time Zones" sheetId="1" state="hidden" r:id="rId6"/>
    <sheet name="Lookups" sheetId="9" state="hidden" r:id="rId7"/>
  </sheets>
  <functionGroups builtInGroupCount="19"/>
  <definedNames>
    <definedName name="_xlnm._FilterDatabase" localSheetId="3" hidden="1">Cities!$C$1:$C$502</definedName>
    <definedName name="Cities">Cities!$A$2:$H$147</definedName>
    <definedName name="City">Cities!$A$2:$H$147</definedName>
    <definedName name="CityChoiceHeader">Lookups!#REF!</definedName>
    <definedName name="CityDisplayCount">Lookups!#REF!</definedName>
    <definedName name="CityID">#REF!</definedName>
    <definedName name="CityList">Cities!$A$2:$A$147</definedName>
    <definedName name="CurrentMonth">Lookups!$B$3</definedName>
    <definedName name="CurrentYear">Lookups!$B$2</definedName>
    <definedName name="DSTRuleName">'DST Rules'!$A$2:$A$50</definedName>
    <definedName name="DSTRules">'DST Rules'!$A$2:$F$50</definedName>
    <definedName name="GMTTime">Lookups!$B$5</definedName>
    <definedName name="LocalIsDST">Lookups!$B$6</definedName>
    <definedName name="LocalTime">Lookups!$B$4</definedName>
    <definedName name="LocalTimeZoneName">Lookups!$B$7</definedName>
    <definedName name="LocalUTCOffset">Lookups!$B$8</definedName>
    <definedName name="LocalUTCOffsetIgnoreDST">Lookups!$B$9</definedName>
    <definedName name="TimeZoneNames">'Time Zones'!$A$2:$D$27</definedName>
    <definedName name="UTCOffset">Lookups!$D$2:$D$32</definedName>
  </definedNames>
  <calcPr calcId="17902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11" i="11" l="1"/>
  <c r="E26" i="11" s="1"/>
  <c r="B4" i="9"/>
  <c r="G11" i="11"/>
  <c r="G26" i="11" s="1"/>
  <c r="O11" i="11"/>
  <c r="O25" i="11" s="1"/>
  <c r="Q11" i="11"/>
  <c r="Q18" i="11" s="1"/>
  <c r="B3" i="9"/>
  <c r="B2" i="9"/>
  <c r="E9" i="8" s="1"/>
  <c r="M11" i="11"/>
  <c r="M26" i="11" s="1"/>
  <c r="K11" i="11"/>
  <c r="K26" i="11" s="1"/>
  <c r="I11" i="11"/>
  <c r="I26" i="11" s="1"/>
  <c r="K18" i="11"/>
  <c r="E18" i="11"/>
  <c r="P1" i="14"/>
  <c r="B8" i="11"/>
  <c r="G1" i="14"/>
  <c r="E4" i="14"/>
  <c r="E17" i="14" s="1"/>
  <c r="E16" i="14"/>
  <c r="E17" i="11"/>
  <c r="D3" i="8"/>
  <c r="D4" i="8"/>
  <c r="D5" i="8"/>
  <c r="D6" i="8"/>
  <c r="D7" i="8"/>
  <c r="D8" i="8"/>
  <c r="D9" i="8"/>
  <c r="D10" i="8"/>
  <c r="D11" i="8"/>
  <c r="D12" i="8"/>
  <c r="D13" i="8"/>
  <c r="D14" i="8"/>
  <c r="D15" i="8"/>
  <c r="D16" i="8"/>
  <c r="D17" i="8"/>
  <c r="D18" i="8"/>
  <c r="D19" i="8"/>
  <c r="D2" i="8"/>
  <c r="O18" i="11"/>
  <c r="F18" i="8"/>
  <c r="E12" i="11"/>
  <c r="B5" i="9"/>
  <c r="F13" i="8"/>
  <c r="E7" i="8"/>
  <c r="B9" i="9"/>
  <c r="B6" i="9"/>
  <c r="F5" i="8"/>
  <c r="E15" i="14"/>
  <c r="E19" i="8"/>
  <c r="E17" i="8"/>
  <c r="E13" i="8"/>
  <c r="B8" i="9"/>
  <c r="F2" i="8"/>
  <c r="F7" i="8"/>
  <c r="E16" i="8"/>
  <c r="B7" i="9"/>
  <c r="E18" i="8"/>
  <c r="E16" i="11"/>
  <c r="F19" i="8"/>
  <c r="F16" i="8"/>
  <c r="F17" i="8"/>
  <c r="E6" i="8"/>
  <c r="F6" i="8"/>
  <c r="I18" i="11" l="1"/>
  <c r="O26" i="11"/>
  <c r="Q22" i="11"/>
  <c r="Q24" i="11" s="1"/>
  <c r="O22" i="11"/>
  <c r="O24" i="11" s="1"/>
  <c r="O19" i="11"/>
  <c r="O20" i="11"/>
  <c r="Q19" i="11"/>
  <c r="Q25" i="11"/>
  <c r="Q20" i="11"/>
  <c r="Q23" i="11" s="1"/>
  <c r="M18" i="11"/>
  <c r="Q26" i="11"/>
  <c r="E25" i="14"/>
  <c r="E19" i="11"/>
  <c r="G18" i="11"/>
  <c r="E5" i="8"/>
  <c r="F9" i="8"/>
  <c r="E22" i="11"/>
  <c r="E24" i="11" s="1"/>
  <c r="E27" i="11" s="1"/>
  <c r="E20" i="11"/>
  <c r="D18" i="3"/>
  <c r="E18" i="3" s="1"/>
  <c r="D142" i="3"/>
  <c r="E142" i="3" s="1"/>
  <c r="D83" i="3"/>
  <c r="E83" i="3" s="1"/>
  <c r="D132" i="3"/>
  <c r="D4" i="3"/>
  <c r="D141" i="3"/>
  <c r="E141" i="3" s="1"/>
  <c r="D22" i="3"/>
  <c r="E22" i="3" s="1"/>
  <c r="D146" i="3"/>
  <c r="E146" i="3" s="1"/>
  <c r="D140" i="3"/>
  <c r="E140" i="3" s="1"/>
  <c r="D137" i="3"/>
  <c r="E137" i="3" s="1"/>
  <c r="D131" i="3"/>
  <c r="E131" i="3" s="1"/>
  <c r="D129" i="3"/>
  <c r="E129" i="3" s="1"/>
  <c r="D126" i="3"/>
  <c r="E126" i="3" s="1"/>
  <c r="D124" i="3"/>
  <c r="E124" i="3" s="1"/>
  <c r="D122" i="3"/>
  <c r="E122" i="3" s="1"/>
  <c r="D119" i="3"/>
  <c r="E119" i="3" s="1"/>
  <c r="D113" i="3"/>
  <c r="E113" i="3" s="1"/>
  <c r="D108" i="3"/>
  <c r="E108" i="3" s="1"/>
  <c r="D106" i="3"/>
  <c r="E106" i="3" s="1"/>
  <c r="D101" i="3"/>
  <c r="E101" i="3" s="1"/>
  <c r="D98" i="3"/>
  <c r="E98" i="3" s="1"/>
  <c r="D96" i="3"/>
  <c r="E96" i="3" s="1"/>
  <c r="D90" i="3"/>
  <c r="E90" i="3" s="1"/>
  <c r="D80" i="3"/>
  <c r="E80" i="3" s="1"/>
  <c r="D78" i="3"/>
  <c r="E78" i="3" s="1"/>
  <c r="D75" i="3"/>
  <c r="E75" i="3" s="1"/>
  <c r="D72" i="3"/>
  <c r="E72" i="3" s="1"/>
  <c r="D70" i="3"/>
  <c r="E70" i="3" s="1"/>
  <c r="D66" i="3"/>
  <c r="E66" i="3" s="1"/>
  <c r="D60" i="3"/>
  <c r="E60" i="3" s="1"/>
  <c r="D58" i="3"/>
  <c r="E58" i="3" s="1"/>
  <c r="D54" i="3"/>
  <c r="E54" i="3" s="1"/>
  <c r="D51" i="3"/>
  <c r="E51" i="3" s="1"/>
  <c r="D49" i="3"/>
  <c r="E49" i="3" s="1"/>
  <c r="D47" i="3"/>
  <c r="E47" i="3" s="1"/>
  <c r="D44" i="3"/>
  <c r="E44" i="3" s="1"/>
  <c r="D41" i="3"/>
  <c r="E41" i="3" s="1"/>
  <c r="D37" i="3"/>
  <c r="E37" i="3" s="1"/>
  <c r="D35" i="3"/>
  <c r="E35" i="3" s="1"/>
  <c r="D31" i="3"/>
  <c r="E31" i="3" s="1"/>
  <c r="D29" i="3"/>
  <c r="E29" i="3" s="1"/>
  <c r="D26" i="3"/>
  <c r="E26" i="3" s="1"/>
  <c r="D19" i="3"/>
  <c r="E19" i="3" s="1"/>
  <c r="D15" i="3"/>
  <c r="E15" i="3" s="1"/>
  <c r="D95" i="3"/>
  <c r="E95" i="3" s="1"/>
  <c r="D89" i="3"/>
  <c r="E89" i="3" s="1"/>
  <c r="D14" i="3"/>
  <c r="E14" i="3" s="1"/>
  <c r="D138" i="3"/>
  <c r="E138" i="3" s="1"/>
  <c r="D25" i="3"/>
  <c r="E25" i="3" s="1"/>
  <c r="D109" i="3"/>
  <c r="D61" i="3"/>
  <c r="E61" i="3" s="1"/>
  <c r="D38" i="3"/>
  <c r="E38" i="3" s="1"/>
  <c r="D6" i="3"/>
  <c r="E6" i="3" s="1"/>
  <c r="D5" i="3"/>
  <c r="E5" i="3" s="1"/>
  <c r="D28" i="3"/>
  <c r="E28" i="3" s="1"/>
  <c r="D24" i="3"/>
  <c r="E24" i="3" s="1"/>
  <c r="D118" i="3"/>
  <c r="E118" i="3" s="1"/>
  <c r="D82" i="3"/>
  <c r="D143" i="3"/>
  <c r="D104" i="3"/>
  <c r="E104" i="3" s="1"/>
  <c r="D117" i="3"/>
  <c r="D21" i="3"/>
  <c r="E21" i="3" s="1"/>
  <c r="D147" i="3"/>
  <c r="E147" i="3" s="1"/>
  <c r="D145" i="3"/>
  <c r="E145" i="3" s="1"/>
  <c r="D139" i="3"/>
  <c r="E139" i="3" s="1"/>
  <c r="D130" i="3"/>
  <c r="E130" i="3" s="1"/>
  <c r="D125" i="3"/>
  <c r="E125" i="3" s="1"/>
  <c r="D121" i="3"/>
  <c r="E121" i="3" s="1"/>
  <c r="D112" i="3"/>
  <c r="E112" i="3" s="1"/>
  <c r="D100" i="3"/>
  <c r="E100" i="3" s="1"/>
  <c r="D76" i="3"/>
  <c r="E76" i="3" s="1"/>
  <c r="D73" i="3"/>
  <c r="E73" i="3" s="1"/>
  <c r="D68" i="3"/>
  <c r="E68" i="3" s="1"/>
  <c r="D59" i="3"/>
  <c r="E59" i="3" s="1"/>
  <c r="D52" i="3"/>
  <c r="E52" i="3" s="1"/>
  <c r="D48" i="3"/>
  <c r="E48" i="3" s="1"/>
  <c r="D45" i="3"/>
  <c r="E45" i="3" s="1"/>
  <c r="D36" i="3"/>
  <c r="E36" i="3" s="1"/>
  <c r="D27" i="3"/>
  <c r="D94" i="3"/>
  <c r="E94" i="3" s="1"/>
  <c r="D111" i="3"/>
  <c r="E111" i="3" s="1"/>
  <c r="D144" i="3"/>
  <c r="D40" i="3"/>
  <c r="D136" i="3"/>
  <c r="E136" i="3" s="1"/>
  <c r="D11" i="3"/>
  <c r="E11" i="3" s="1"/>
  <c r="D120" i="3"/>
  <c r="E120" i="3" s="1"/>
  <c r="D116" i="3"/>
  <c r="E116" i="3" s="1"/>
  <c r="D114" i="3"/>
  <c r="E114" i="3" s="1"/>
  <c r="D105" i="3"/>
  <c r="E105" i="3" s="1"/>
  <c r="D102" i="3"/>
  <c r="E102" i="3" s="1"/>
  <c r="D86" i="3"/>
  <c r="E86" i="3" s="1"/>
  <c r="D84" i="3"/>
  <c r="E84" i="3" s="1"/>
  <c r="D56" i="3"/>
  <c r="E56" i="3" s="1"/>
  <c r="D43" i="3"/>
  <c r="E43" i="3" s="1"/>
  <c r="D135" i="3"/>
  <c r="E135" i="3" s="1"/>
  <c r="D127" i="3"/>
  <c r="E127" i="3" s="1"/>
  <c r="D123" i="3"/>
  <c r="E123" i="3" s="1"/>
  <c r="D115" i="3"/>
  <c r="E115" i="3" s="1"/>
  <c r="D107" i="3"/>
  <c r="E107" i="3" s="1"/>
  <c r="D103" i="3"/>
  <c r="E103" i="3" s="1"/>
  <c r="D97" i="3"/>
  <c r="E97" i="3" s="1"/>
  <c r="D93" i="3"/>
  <c r="E93" i="3" s="1"/>
  <c r="D81" i="3"/>
  <c r="E81" i="3" s="1"/>
  <c r="D79" i="3"/>
  <c r="E79" i="3" s="1"/>
  <c r="D71" i="3"/>
  <c r="E71" i="3" s="1"/>
  <c r="D65" i="3"/>
  <c r="E65" i="3" s="1"/>
  <c r="D55" i="3"/>
  <c r="D50" i="3"/>
  <c r="E50" i="3" s="1"/>
  <c r="D42" i="3"/>
  <c r="E42" i="3" s="1"/>
  <c r="D39" i="3"/>
  <c r="E39" i="3" s="1"/>
  <c r="D34" i="3"/>
  <c r="D30" i="3"/>
  <c r="E30" i="3" s="1"/>
  <c r="D20" i="3"/>
  <c r="E20" i="3" s="1"/>
  <c r="D16" i="3"/>
  <c r="D85" i="3"/>
  <c r="E85" i="3" s="1"/>
  <c r="D9" i="3"/>
  <c r="E9" i="3" s="1"/>
  <c r="D32" i="3"/>
  <c r="E32" i="3" s="1"/>
  <c r="D88" i="3"/>
  <c r="E88" i="3" s="1"/>
  <c r="D91" i="3"/>
  <c r="E91" i="3" s="1"/>
  <c r="D23" i="3"/>
  <c r="E23" i="3" s="1"/>
  <c r="D10" i="3"/>
  <c r="E10" i="3" s="1"/>
  <c r="D110" i="3"/>
  <c r="E110" i="3" s="1"/>
  <c r="D99" i="3"/>
  <c r="E99" i="3" s="1"/>
  <c r="D87" i="3"/>
  <c r="D7" i="3"/>
  <c r="E7" i="3" s="1"/>
  <c r="D77" i="3"/>
  <c r="E77" i="3" s="1"/>
  <c r="D69" i="3"/>
  <c r="E69" i="3" s="1"/>
  <c r="D64" i="3"/>
  <c r="E64" i="3" s="1"/>
  <c r="D62" i="3"/>
  <c r="E62" i="3" s="1"/>
  <c r="D46" i="3"/>
  <c r="E46" i="3" s="1"/>
  <c r="D12" i="3"/>
  <c r="E12" i="3" s="1"/>
  <c r="D128" i="3"/>
  <c r="E128" i="3" s="1"/>
  <c r="D134" i="3"/>
  <c r="E134" i="3" s="1"/>
  <c r="D13" i="3"/>
  <c r="E13" i="3" s="1"/>
  <c r="D92" i="3"/>
  <c r="E92" i="3" s="1"/>
  <c r="D63" i="3"/>
  <c r="E63" i="3" s="1"/>
  <c r="D53" i="3"/>
  <c r="E53" i="3" s="1"/>
  <c r="D8" i="3"/>
  <c r="E8" i="3" s="1"/>
  <c r="D17" i="3"/>
  <c r="D57" i="3"/>
  <c r="E57" i="3" s="1"/>
  <c r="D74" i="3"/>
  <c r="E74" i="3" s="1"/>
  <c r="D67" i="3"/>
  <c r="E67" i="3" s="1"/>
  <c r="D33" i="3"/>
  <c r="E33" i="3" s="1"/>
  <c r="D133" i="3"/>
  <c r="E133" i="3" s="1"/>
  <c r="F4" i="8"/>
  <c r="F3" i="8"/>
  <c r="E13" i="11"/>
  <c r="F10" i="8"/>
  <c r="E2" i="8"/>
  <c r="E3" i="8"/>
  <c r="E8" i="8"/>
  <c r="E4" i="8"/>
  <c r="F14" i="8"/>
  <c r="E11" i="8"/>
  <c r="F8" i="8"/>
  <c r="E10" i="8"/>
  <c r="F15" i="8"/>
  <c r="E14" i="8"/>
  <c r="E15" i="8"/>
  <c r="F11" i="8"/>
  <c r="E34" i="3" l="1"/>
  <c r="E27" i="3"/>
  <c r="F27" i="3" s="1"/>
  <c r="E87" i="3"/>
  <c r="E132" i="3"/>
  <c r="E40" i="3"/>
  <c r="F40" i="3" s="1"/>
  <c r="E109" i="3"/>
  <c r="F109" i="3" s="1"/>
  <c r="E16" i="3"/>
  <c r="G16" i="3" s="1"/>
  <c r="E144" i="3"/>
  <c r="F144" i="3" s="1"/>
  <c r="Q12" i="11"/>
  <c r="Q14" i="11" s="1"/>
  <c r="O12" i="11"/>
  <c r="O23" i="11"/>
  <c r="O21" i="11"/>
  <c r="Q21" i="11"/>
  <c r="E17" i="3"/>
  <c r="G17" i="3" s="1"/>
  <c r="E55" i="3"/>
  <c r="G55" i="3" s="1"/>
  <c r="E23" i="11"/>
  <c r="E21" i="11"/>
  <c r="E25" i="11"/>
  <c r="E10" i="11"/>
  <c r="E14" i="11"/>
  <c r="O15" i="11"/>
  <c r="G133" i="3"/>
  <c r="F133" i="3"/>
  <c r="F33" i="3"/>
  <c r="G33" i="3"/>
  <c r="G67" i="3"/>
  <c r="F67" i="3"/>
  <c r="F74" i="3"/>
  <c r="G74" i="3"/>
  <c r="G57" i="3"/>
  <c r="F57" i="3"/>
  <c r="F8" i="3"/>
  <c r="G8" i="3"/>
  <c r="F53" i="3"/>
  <c r="G53" i="3"/>
  <c r="G63" i="3"/>
  <c r="F63" i="3"/>
  <c r="G92" i="3"/>
  <c r="F92" i="3"/>
  <c r="F13" i="3"/>
  <c r="G13" i="3"/>
  <c r="F134" i="3"/>
  <c r="G134" i="3"/>
  <c r="F128" i="3"/>
  <c r="G128" i="3"/>
  <c r="F12" i="3"/>
  <c r="G12" i="3"/>
  <c r="F46" i="3"/>
  <c r="G46" i="3"/>
  <c r="F62" i="3"/>
  <c r="G62" i="3"/>
  <c r="F64" i="3"/>
  <c r="G64" i="3"/>
  <c r="F69" i="3"/>
  <c r="G69" i="3"/>
  <c r="F77" i="3"/>
  <c r="G77" i="3"/>
  <c r="F7" i="3"/>
  <c r="G7" i="3"/>
  <c r="G87" i="3"/>
  <c r="F87" i="3"/>
  <c r="G99" i="3"/>
  <c r="F99" i="3"/>
  <c r="F110" i="3"/>
  <c r="G110" i="3"/>
  <c r="G10" i="3"/>
  <c r="F10" i="3"/>
  <c r="G23" i="3"/>
  <c r="F23" i="3"/>
  <c r="G91" i="3"/>
  <c r="F91" i="3"/>
  <c r="F88" i="3"/>
  <c r="G88" i="3"/>
  <c r="F32" i="3"/>
  <c r="G32" i="3"/>
  <c r="F9" i="3"/>
  <c r="G9" i="3"/>
  <c r="F85" i="3"/>
  <c r="G85" i="3"/>
  <c r="F20" i="3"/>
  <c r="G20" i="3"/>
  <c r="F30" i="3"/>
  <c r="G30" i="3"/>
  <c r="F34" i="3"/>
  <c r="G34" i="3"/>
  <c r="F39" i="3"/>
  <c r="G39" i="3"/>
  <c r="F42" i="3"/>
  <c r="G42" i="3"/>
  <c r="F50" i="3"/>
  <c r="G50" i="3"/>
  <c r="F65" i="3"/>
  <c r="G65" i="3"/>
  <c r="F71" i="3"/>
  <c r="G71" i="3"/>
  <c r="F79" i="3"/>
  <c r="G79" i="3"/>
  <c r="G81" i="3"/>
  <c r="F81" i="3"/>
  <c r="F93" i="3"/>
  <c r="G93" i="3"/>
  <c r="F97" i="3"/>
  <c r="G97" i="3"/>
  <c r="F103" i="3"/>
  <c r="G103" i="3"/>
  <c r="F107" i="3"/>
  <c r="G107" i="3"/>
  <c r="F115" i="3"/>
  <c r="G115" i="3"/>
  <c r="F123" i="3"/>
  <c r="G123" i="3"/>
  <c r="F127" i="3"/>
  <c r="G127" i="3"/>
  <c r="F135" i="3"/>
  <c r="G135" i="3"/>
  <c r="G43" i="3"/>
  <c r="F43" i="3"/>
  <c r="G56" i="3"/>
  <c r="F56" i="3"/>
  <c r="F84" i="3"/>
  <c r="G84" i="3"/>
  <c r="G86" i="3"/>
  <c r="F86" i="3"/>
  <c r="G102" i="3"/>
  <c r="F102" i="3"/>
  <c r="F105" i="3"/>
  <c r="G105" i="3"/>
  <c r="G114" i="3"/>
  <c r="F114" i="3"/>
  <c r="G116" i="3"/>
  <c r="F116" i="3"/>
  <c r="G120" i="3"/>
  <c r="F120" i="3"/>
  <c r="F11" i="3"/>
  <c r="G11" i="3"/>
  <c r="F136" i="3"/>
  <c r="G136" i="3"/>
  <c r="G111" i="3"/>
  <c r="F111" i="3"/>
  <c r="F94" i="3"/>
  <c r="G94" i="3"/>
  <c r="G27" i="3"/>
  <c r="G36" i="3"/>
  <c r="F36" i="3"/>
  <c r="G45" i="3"/>
  <c r="F45" i="3"/>
  <c r="F48" i="3"/>
  <c r="G48" i="3"/>
  <c r="F52" i="3"/>
  <c r="G52" i="3"/>
  <c r="G59" i="3"/>
  <c r="F59" i="3"/>
  <c r="F68" i="3"/>
  <c r="G68" i="3"/>
  <c r="F73" i="3"/>
  <c r="G73" i="3"/>
  <c r="G76" i="3"/>
  <c r="F76" i="3"/>
  <c r="G100" i="3"/>
  <c r="F100" i="3"/>
  <c r="F112" i="3"/>
  <c r="G112" i="3"/>
  <c r="F121" i="3"/>
  <c r="G121" i="3"/>
  <c r="F125" i="3"/>
  <c r="G125" i="3"/>
  <c r="G130" i="3"/>
  <c r="F130" i="3"/>
  <c r="G139" i="3"/>
  <c r="F139" i="3"/>
  <c r="F145" i="3"/>
  <c r="G145" i="3"/>
  <c r="G147" i="3"/>
  <c r="F147" i="3"/>
  <c r="F21" i="3"/>
  <c r="G21" i="3"/>
  <c r="E117" i="3"/>
  <c r="I19" i="11"/>
  <c r="F104" i="3"/>
  <c r="G104" i="3"/>
  <c r="E143" i="3"/>
  <c r="M19" i="11"/>
  <c r="E82" i="3"/>
  <c r="K19" i="11"/>
  <c r="F118" i="3"/>
  <c r="G118" i="3"/>
  <c r="F24" i="3"/>
  <c r="G24" i="3"/>
  <c r="G28" i="3"/>
  <c r="F28" i="3"/>
  <c r="F5" i="3"/>
  <c r="G5" i="3"/>
  <c r="F6" i="3"/>
  <c r="G6" i="3"/>
  <c r="F38" i="3"/>
  <c r="G38" i="3"/>
  <c r="F61" i="3"/>
  <c r="G61" i="3"/>
  <c r="F25" i="3"/>
  <c r="G25" i="3"/>
  <c r="G138" i="3"/>
  <c r="F138" i="3"/>
  <c r="F14" i="3"/>
  <c r="G14" i="3"/>
  <c r="F89" i="3"/>
  <c r="G89" i="3"/>
  <c r="F95" i="3"/>
  <c r="G95" i="3"/>
  <c r="F15" i="3"/>
  <c r="G15" i="3"/>
  <c r="F19" i="3"/>
  <c r="G19" i="3"/>
  <c r="F26" i="3"/>
  <c r="G26" i="3"/>
  <c r="F29" i="3"/>
  <c r="G29" i="3"/>
  <c r="F31" i="3"/>
  <c r="G31" i="3"/>
  <c r="F35" i="3"/>
  <c r="G35" i="3"/>
  <c r="F37" i="3"/>
  <c r="G37" i="3"/>
  <c r="F41" i="3"/>
  <c r="G41" i="3"/>
  <c r="F44" i="3"/>
  <c r="G44" i="3"/>
  <c r="F47" i="3"/>
  <c r="G47" i="3"/>
  <c r="F49" i="3"/>
  <c r="G49" i="3"/>
  <c r="F51" i="3"/>
  <c r="G51" i="3"/>
  <c r="F54" i="3"/>
  <c r="G54" i="3"/>
  <c r="F58" i="3"/>
  <c r="G58" i="3"/>
  <c r="F60" i="3"/>
  <c r="G60" i="3"/>
  <c r="F66" i="3"/>
  <c r="G66" i="3"/>
  <c r="F70" i="3"/>
  <c r="G70" i="3"/>
  <c r="F72" i="3"/>
  <c r="G72" i="3"/>
  <c r="F75" i="3"/>
  <c r="G75" i="3"/>
  <c r="F78" i="3"/>
  <c r="G78" i="3"/>
  <c r="F80" i="3"/>
  <c r="G80" i="3"/>
  <c r="F90" i="3"/>
  <c r="G90" i="3"/>
  <c r="F96" i="3"/>
  <c r="G96" i="3"/>
  <c r="F98" i="3"/>
  <c r="G98" i="3"/>
  <c r="F101" i="3"/>
  <c r="G101" i="3"/>
  <c r="F106" i="3"/>
  <c r="G106" i="3"/>
  <c r="F108" i="3"/>
  <c r="G108" i="3"/>
  <c r="F113" i="3"/>
  <c r="G113" i="3"/>
  <c r="F119" i="3"/>
  <c r="G119" i="3"/>
  <c r="F122" i="3"/>
  <c r="G122" i="3"/>
  <c r="F124" i="3"/>
  <c r="G124" i="3"/>
  <c r="F126" i="3"/>
  <c r="G126" i="3"/>
  <c r="G129" i="3"/>
  <c r="F129" i="3"/>
  <c r="F131" i="3"/>
  <c r="G131" i="3"/>
  <c r="F137" i="3"/>
  <c r="G137" i="3"/>
  <c r="G140" i="3"/>
  <c r="F140" i="3"/>
  <c r="G146" i="3"/>
  <c r="F146" i="3"/>
  <c r="F22" i="3"/>
  <c r="G22" i="3"/>
  <c r="F141" i="3"/>
  <c r="G141" i="3"/>
  <c r="E4" i="3"/>
  <c r="E18" i="14"/>
  <c r="G19" i="11"/>
  <c r="F132" i="3"/>
  <c r="G132" i="3"/>
  <c r="F83" i="3"/>
  <c r="G83" i="3"/>
  <c r="G142" i="3"/>
  <c r="F142" i="3"/>
  <c r="F18" i="3"/>
  <c r="G18" i="3"/>
  <c r="Q13" i="11"/>
  <c r="O13" i="11"/>
  <c r="O16" i="11"/>
  <c r="G40" i="3" l="1"/>
  <c r="F16" i="3"/>
  <c r="G109" i="3"/>
  <c r="G144" i="3"/>
  <c r="Q15" i="11"/>
  <c r="Q17" i="11" s="1"/>
  <c r="Q27" i="11" s="1"/>
  <c r="O14" i="11"/>
  <c r="F17" i="3"/>
  <c r="F55" i="3"/>
  <c r="O17" i="11"/>
  <c r="O27" i="11" s="1"/>
  <c r="Q10" i="11"/>
  <c r="E5" i="11"/>
  <c r="E28" i="11"/>
  <c r="E29" i="11" s="1"/>
  <c r="C29" i="11" s="1"/>
  <c r="E8" i="11"/>
  <c r="E7" i="11"/>
  <c r="E6" i="11"/>
  <c r="E9" i="11"/>
  <c r="O10" i="11"/>
  <c r="F4" i="3"/>
  <c r="G4" i="3"/>
  <c r="G20" i="11"/>
  <c r="E19" i="14"/>
  <c r="F82" i="3"/>
  <c r="K22" i="11" s="1"/>
  <c r="K24" i="11" s="1"/>
  <c r="K20" i="11"/>
  <c r="G82" i="3"/>
  <c r="K25" i="11" s="1"/>
  <c r="M20" i="11"/>
  <c r="F143" i="3"/>
  <c r="M22" i="11" s="1"/>
  <c r="M24" i="11" s="1"/>
  <c r="G143" i="3"/>
  <c r="M25" i="11" s="1"/>
  <c r="I20" i="11"/>
  <c r="F117" i="3"/>
  <c r="I22" i="11" s="1"/>
  <c r="I24" i="11" s="1"/>
  <c r="G117" i="3"/>
  <c r="I25" i="11" s="1"/>
  <c r="Q16" i="11"/>
  <c r="C28" i="11" l="1"/>
  <c r="E30" i="11"/>
  <c r="M10" i="14"/>
  <c r="O7" i="11"/>
  <c r="O9" i="11"/>
  <c r="O6" i="11"/>
  <c r="O5" i="11"/>
  <c r="O8" i="11"/>
  <c r="O28" i="11"/>
  <c r="O29" i="11"/>
  <c r="O30" i="11"/>
  <c r="O31" i="11"/>
  <c r="O32" i="11"/>
  <c r="O33" i="11"/>
  <c r="O34" i="11"/>
  <c r="O35" i="11"/>
  <c r="O36" i="11"/>
  <c r="O37" i="11"/>
  <c r="O38" i="11"/>
  <c r="O39" i="11"/>
  <c r="O40" i="11"/>
  <c r="O41" i="11"/>
  <c r="O42" i="11"/>
  <c r="O43" i="11"/>
  <c r="O44" i="11"/>
  <c r="O45" i="11"/>
  <c r="O46" i="11"/>
  <c r="O47" i="11"/>
  <c r="O48" i="11"/>
  <c r="O49" i="11"/>
  <c r="O50" i="11"/>
  <c r="O51" i="11"/>
  <c r="O52" i="11"/>
  <c r="O10" i="14"/>
  <c r="Q6" i="11"/>
  <c r="Q9" i="11"/>
  <c r="Q7" i="11"/>
  <c r="Q5" i="11"/>
  <c r="Q8" i="11"/>
  <c r="Q28" i="11"/>
  <c r="Q29" i="11"/>
  <c r="Q30" i="11"/>
  <c r="Q31" i="11"/>
  <c r="Q32" i="11"/>
  <c r="Q33" i="11"/>
  <c r="Q34" i="11"/>
  <c r="Q35" i="11"/>
  <c r="Q36" i="11"/>
  <c r="Q37" i="11"/>
  <c r="Q38" i="11"/>
  <c r="Q39" i="11"/>
  <c r="Q40" i="11"/>
  <c r="Q41" i="11"/>
  <c r="Q42" i="11"/>
  <c r="Q43" i="11"/>
  <c r="Q44" i="11"/>
  <c r="Q45" i="11"/>
  <c r="Q46" i="11"/>
  <c r="Q47" i="11"/>
  <c r="Q48" i="11"/>
  <c r="Q49" i="11"/>
  <c r="Q50" i="11"/>
  <c r="Q51" i="11"/>
  <c r="Q52" i="11"/>
  <c r="I12" i="11"/>
  <c r="I21" i="11"/>
  <c r="I23" i="11"/>
  <c r="M12" i="11"/>
  <c r="M23" i="11"/>
  <c r="M21" i="11"/>
  <c r="K12" i="11"/>
  <c r="K23" i="11"/>
  <c r="K21" i="11"/>
  <c r="E11" i="14"/>
  <c r="E20" i="14"/>
  <c r="G12" i="11"/>
  <c r="G21" i="11"/>
  <c r="E24" i="14"/>
  <c r="G25" i="11"/>
  <c r="E21" i="14"/>
  <c r="E23" i="14" s="1"/>
  <c r="E26" i="14" s="1"/>
  <c r="G22" i="11"/>
  <c r="G24" i="11" s="1"/>
  <c r="I13" i="11"/>
  <c r="E12" i="14"/>
  <c r="K13" i="11"/>
  <c r="G13" i="11"/>
  <c r="M13" i="11"/>
  <c r="E31" i="11" l="1"/>
  <c r="C30" i="11"/>
  <c r="O4" i="14"/>
  <c r="O3" i="14"/>
  <c r="O8" i="14"/>
  <c r="O6" i="14"/>
  <c r="O9" i="14"/>
  <c r="O7" i="14"/>
  <c r="O5" i="14"/>
  <c r="O27" i="14"/>
  <c r="O28" i="14"/>
  <c r="O29" i="14"/>
  <c r="O30" i="14"/>
  <c r="O31" i="14"/>
  <c r="O32" i="14"/>
  <c r="O33" i="14"/>
  <c r="O34" i="14"/>
  <c r="O35" i="14"/>
  <c r="O36" i="14"/>
  <c r="O37" i="14"/>
  <c r="O38" i="14"/>
  <c r="O39" i="14"/>
  <c r="O40" i="14"/>
  <c r="O41" i="14"/>
  <c r="O42" i="14"/>
  <c r="O43" i="14"/>
  <c r="O44" i="14"/>
  <c r="O45" i="14"/>
  <c r="O46" i="14"/>
  <c r="O47" i="14"/>
  <c r="O48" i="14"/>
  <c r="O49" i="14"/>
  <c r="O50" i="14"/>
  <c r="O51" i="14"/>
  <c r="M3" i="14"/>
  <c r="M4" i="14"/>
  <c r="M6" i="14"/>
  <c r="M8" i="14"/>
  <c r="M5" i="14"/>
  <c r="M7" i="14"/>
  <c r="M9" i="14"/>
  <c r="M27" i="14"/>
  <c r="M28" i="14"/>
  <c r="M29" i="14"/>
  <c r="M30" i="14"/>
  <c r="M31" i="14"/>
  <c r="M32" i="14"/>
  <c r="M33" i="14"/>
  <c r="M34" i="14"/>
  <c r="M35" i="14"/>
  <c r="M36" i="14"/>
  <c r="M37" i="14"/>
  <c r="M38" i="14"/>
  <c r="M39" i="14"/>
  <c r="M40" i="14"/>
  <c r="M41" i="14"/>
  <c r="M42" i="14"/>
  <c r="M43" i="14"/>
  <c r="M44" i="14"/>
  <c r="M45" i="14"/>
  <c r="M46" i="14"/>
  <c r="M47" i="14"/>
  <c r="M48" i="14"/>
  <c r="M49" i="14"/>
  <c r="M50" i="14"/>
  <c r="M51" i="14"/>
  <c r="G23" i="11"/>
  <c r="E22" i="14"/>
  <c r="G10" i="11"/>
  <c r="G14" i="11"/>
  <c r="G15" i="11"/>
  <c r="E13" i="14"/>
  <c r="K10" i="11"/>
  <c r="K15" i="11"/>
  <c r="K14" i="11"/>
  <c r="M14" i="11"/>
  <c r="M10" i="11"/>
  <c r="M15" i="11"/>
  <c r="I14" i="11"/>
  <c r="I10" i="11"/>
  <c r="I15" i="11"/>
  <c r="I16" i="11"/>
  <c r="K16" i="11"/>
  <c r="G16" i="11"/>
  <c r="M16" i="11"/>
  <c r="E32" i="11" l="1"/>
  <c r="C31" i="11"/>
  <c r="M24" i="14"/>
  <c r="M17" i="14"/>
  <c r="M19" i="14"/>
  <c r="M11" i="14" s="1"/>
  <c r="M25" i="14"/>
  <c r="M21" i="14"/>
  <c r="M23" i="14" s="1"/>
  <c r="M18" i="14"/>
  <c r="O19" i="14"/>
  <c r="O11" i="14" s="1"/>
  <c r="O25" i="14"/>
  <c r="O21" i="14"/>
  <c r="O23" i="14" s="1"/>
  <c r="O18" i="14"/>
  <c r="O24" i="14"/>
  <c r="O17" i="14"/>
  <c r="I17" i="11"/>
  <c r="I27" i="11" s="1"/>
  <c r="I28" i="11" s="1"/>
  <c r="I29" i="11" s="1"/>
  <c r="I30" i="11" s="1"/>
  <c r="I31" i="11" s="1"/>
  <c r="I32" i="11" s="1"/>
  <c r="I33" i="11" s="1"/>
  <c r="I34" i="11" s="1"/>
  <c r="I35" i="11" s="1"/>
  <c r="I36" i="11" s="1"/>
  <c r="I37" i="11" s="1"/>
  <c r="I38" i="11" s="1"/>
  <c r="I39" i="11" s="1"/>
  <c r="I40" i="11" s="1"/>
  <c r="I41" i="11" s="1"/>
  <c r="I42" i="11" s="1"/>
  <c r="I43" i="11" s="1"/>
  <c r="I44" i="11" s="1"/>
  <c r="I45" i="11" s="1"/>
  <c r="I46" i="11" s="1"/>
  <c r="I47" i="11" s="1"/>
  <c r="I48" i="11" s="1"/>
  <c r="I49" i="11" s="1"/>
  <c r="I50" i="11" s="1"/>
  <c r="I51" i="11" s="1"/>
  <c r="I52" i="11" s="1"/>
  <c r="M17" i="11"/>
  <c r="M27" i="11" s="1"/>
  <c r="M28" i="11" s="1"/>
  <c r="M29" i="11" s="1"/>
  <c r="M30" i="11" s="1"/>
  <c r="M31" i="11" s="1"/>
  <c r="M32" i="11" s="1"/>
  <c r="M33" i="11" s="1"/>
  <c r="M34" i="11" s="1"/>
  <c r="M35" i="11" s="1"/>
  <c r="M36" i="11" s="1"/>
  <c r="M37" i="11" s="1"/>
  <c r="M38" i="11" s="1"/>
  <c r="M39" i="11" s="1"/>
  <c r="M40" i="11" s="1"/>
  <c r="M41" i="11" s="1"/>
  <c r="M42" i="11" s="1"/>
  <c r="M43" i="11" s="1"/>
  <c r="M44" i="11" s="1"/>
  <c r="M45" i="11" s="1"/>
  <c r="M46" i="11" s="1"/>
  <c r="M47" i="11" s="1"/>
  <c r="M48" i="11" s="1"/>
  <c r="M49" i="11" s="1"/>
  <c r="M50" i="11" s="1"/>
  <c r="M51" i="11" s="1"/>
  <c r="M52" i="11" s="1"/>
  <c r="K17" i="11"/>
  <c r="K27" i="11" s="1"/>
  <c r="K28" i="11" s="1"/>
  <c r="K29" i="11" s="1"/>
  <c r="K30" i="11" s="1"/>
  <c r="K31" i="11" s="1"/>
  <c r="K32" i="11" s="1"/>
  <c r="K33" i="11" s="1"/>
  <c r="K34" i="11" s="1"/>
  <c r="K35" i="11" s="1"/>
  <c r="K36" i="11" s="1"/>
  <c r="K37" i="11" s="1"/>
  <c r="K38" i="11" s="1"/>
  <c r="K39" i="11" s="1"/>
  <c r="K40" i="11" s="1"/>
  <c r="K41" i="11" s="1"/>
  <c r="K42" i="11" s="1"/>
  <c r="K43" i="11" s="1"/>
  <c r="K44" i="11" s="1"/>
  <c r="K45" i="11" s="1"/>
  <c r="K46" i="11" s="1"/>
  <c r="K47" i="11" s="1"/>
  <c r="K48" i="11" s="1"/>
  <c r="K49" i="11" s="1"/>
  <c r="K50" i="11" s="1"/>
  <c r="K51" i="11" s="1"/>
  <c r="K52" i="11" s="1"/>
  <c r="G17" i="11"/>
  <c r="G27" i="11" s="1"/>
  <c r="G28" i="11" s="1"/>
  <c r="G29" i="11" s="1"/>
  <c r="G30" i="11" s="1"/>
  <c r="G31" i="11" s="1"/>
  <c r="G32" i="11" s="1"/>
  <c r="G33" i="11" s="1"/>
  <c r="G34" i="11" s="1"/>
  <c r="G35" i="11" s="1"/>
  <c r="G36" i="11" s="1"/>
  <c r="G37" i="11" s="1"/>
  <c r="G38" i="11" s="1"/>
  <c r="G39" i="11" s="1"/>
  <c r="G40" i="11" s="1"/>
  <c r="G41" i="11" s="1"/>
  <c r="G42" i="11" s="1"/>
  <c r="G43" i="11" s="1"/>
  <c r="G44" i="11" s="1"/>
  <c r="G45" i="11" s="1"/>
  <c r="G46" i="11" s="1"/>
  <c r="G47" i="11" s="1"/>
  <c r="G48" i="11" s="1"/>
  <c r="G49" i="11" s="1"/>
  <c r="G50" i="11" s="1"/>
  <c r="G51" i="11" s="1"/>
  <c r="G52" i="11" s="1"/>
  <c r="I8" i="11"/>
  <c r="I9" i="11"/>
  <c r="I7" i="11"/>
  <c r="I6" i="11"/>
  <c r="G10" i="14"/>
  <c r="I5" i="11"/>
  <c r="M7" i="11"/>
  <c r="M6" i="11"/>
  <c r="M8" i="11"/>
  <c r="M9" i="11"/>
  <c r="M5" i="11"/>
  <c r="K10" i="14"/>
  <c r="I10" i="14"/>
  <c r="K5" i="11"/>
  <c r="K9" i="11"/>
  <c r="K8" i="11"/>
  <c r="K7" i="11"/>
  <c r="K6" i="11"/>
  <c r="E10" i="14"/>
  <c r="G9" i="11"/>
  <c r="G8" i="11"/>
  <c r="G7" i="11"/>
  <c r="G5" i="11"/>
  <c r="G6" i="11"/>
  <c r="M12" i="14"/>
  <c r="O12" i="14"/>
  <c r="E33" i="11" l="1"/>
  <c r="C32" i="11"/>
  <c r="O13" i="14"/>
  <c r="O14" i="14"/>
  <c r="O22" i="14"/>
  <c r="O20" i="14"/>
  <c r="M13" i="14"/>
  <c r="M14" i="14"/>
  <c r="M20" i="14"/>
  <c r="M22" i="14"/>
  <c r="E8" i="14"/>
  <c r="E9" i="14"/>
  <c r="E5" i="14"/>
  <c r="E6" i="14"/>
  <c r="E27" i="14"/>
  <c r="E28" i="14" s="1"/>
  <c r="I4" i="14"/>
  <c r="I3" i="14"/>
  <c r="K4" i="14"/>
  <c r="K3" i="14"/>
  <c r="G4" i="14"/>
  <c r="G3" i="14"/>
  <c r="O15" i="14"/>
  <c r="M15" i="14"/>
  <c r="C28" i="14" l="1"/>
  <c r="E29" i="14"/>
  <c r="C27" i="14"/>
  <c r="C33" i="11"/>
  <c r="E34" i="11"/>
  <c r="M16" i="14"/>
  <c r="M26" i="14" s="1"/>
  <c r="O16" i="14"/>
  <c r="O26" i="14" s="1"/>
  <c r="G25" i="14"/>
  <c r="G17" i="14"/>
  <c r="G24" i="14"/>
  <c r="G6" i="14" s="1"/>
  <c r="G18" i="14"/>
  <c r="G19" i="14"/>
  <c r="G11" i="14" s="1"/>
  <c r="G21" i="14"/>
  <c r="G23" i="14" s="1"/>
  <c r="K21" i="14"/>
  <c r="K23" i="14" s="1"/>
  <c r="K17" i="14"/>
  <c r="K25" i="14"/>
  <c r="K18" i="14"/>
  <c r="K19" i="14"/>
  <c r="K11" i="14" s="1"/>
  <c r="K24" i="14"/>
  <c r="K6" i="14" s="1"/>
  <c r="I18" i="14"/>
  <c r="I24" i="14"/>
  <c r="I6" i="14" s="1"/>
  <c r="I21" i="14"/>
  <c r="I23" i="14" s="1"/>
  <c r="I17" i="14"/>
  <c r="I19" i="14"/>
  <c r="I11" i="14" s="1"/>
  <c r="I25" i="14"/>
  <c r="G12" i="14"/>
  <c r="K12" i="14"/>
  <c r="I12" i="14"/>
  <c r="C29" i="14" l="1"/>
  <c r="E30" i="14"/>
  <c r="E35" i="11"/>
  <c r="C34" i="11"/>
  <c r="I9" i="14"/>
  <c r="K9" i="14"/>
  <c r="G9" i="14"/>
  <c r="I14" i="14"/>
  <c r="I13" i="14"/>
  <c r="I22" i="14"/>
  <c r="I5" i="14" s="1"/>
  <c r="I20" i="14"/>
  <c r="I8" i="14"/>
  <c r="K14" i="14"/>
  <c r="K13" i="14"/>
  <c r="K20" i="14"/>
  <c r="K22" i="14"/>
  <c r="K5" i="14" s="1"/>
  <c r="K8" i="14"/>
  <c r="G14" i="14"/>
  <c r="G13" i="14"/>
  <c r="G22" i="14"/>
  <c r="G5" i="14" s="1"/>
  <c r="G20" i="14"/>
  <c r="G8" i="14"/>
  <c r="I15" i="14"/>
  <c r="K15" i="14"/>
  <c r="G15" i="14"/>
  <c r="E36" i="11" l="1"/>
  <c r="C35" i="11"/>
  <c r="E31" i="14"/>
  <c r="C30" i="14"/>
  <c r="G16" i="14"/>
  <c r="G26" i="14" s="1"/>
  <c r="G27" i="14" s="1"/>
  <c r="G28" i="14" s="1"/>
  <c r="G29" i="14" s="1"/>
  <c r="G30" i="14" s="1"/>
  <c r="G31" i="14" s="1"/>
  <c r="G32" i="14" s="1"/>
  <c r="G33" i="14" s="1"/>
  <c r="G34" i="14" s="1"/>
  <c r="G35" i="14" s="1"/>
  <c r="G36" i="14" s="1"/>
  <c r="G37" i="14" s="1"/>
  <c r="G38" i="14" s="1"/>
  <c r="G39" i="14" s="1"/>
  <c r="G40" i="14" s="1"/>
  <c r="G41" i="14" s="1"/>
  <c r="G42" i="14" s="1"/>
  <c r="G43" i="14" s="1"/>
  <c r="G44" i="14" s="1"/>
  <c r="G45" i="14" s="1"/>
  <c r="G46" i="14" s="1"/>
  <c r="G47" i="14" s="1"/>
  <c r="G48" i="14" s="1"/>
  <c r="G49" i="14" s="1"/>
  <c r="G50" i="14" s="1"/>
  <c r="G51" i="14" s="1"/>
  <c r="G7" i="14"/>
  <c r="K16" i="14"/>
  <c r="K26" i="14" s="1"/>
  <c r="K27" i="14" s="1"/>
  <c r="K28" i="14" s="1"/>
  <c r="K29" i="14" s="1"/>
  <c r="K30" i="14" s="1"/>
  <c r="K31" i="14" s="1"/>
  <c r="K32" i="14" s="1"/>
  <c r="K33" i="14" s="1"/>
  <c r="K34" i="14" s="1"/>
  <c r="K35" i="14" s="1"/>
  <c r="K36" i="14" s="1"/>
  <c r="K37" i="14" s="1"/>
  <c r="K38" i="14" s="1"/>
  <c r="K39" i="14" s="1"/>
  <c r="K40" i="14" s="1"/>
  <c r="K41" i="14" s="1"/>
  <c r="K42" i="14" s="1"/>
  <c r="K43" i="14" s="1"/>
  <c r="K44" i="14" s="1"/>
  <c r="K45" i="14" s="1"/>
  <c r="K46" i="14" s="1"/>
  <c r="K47" i="14" s="1"/>
  <c r="K48" i="14" s="1"/>
  <c r="K49" i="14" s="1"/>
  <c r="K50" i="14" s="1"/>
  <c r="K51" i="14" s="1"/>
  <c r="K7" i="14"/>
  <c r="I16" i="14"/>
  <c r="I26" i="14" s="1"/>
  <c r="I27" i="14" s="1"/>
  <c r="I28" i="14" s="1"/>
  <c r="I29" i="14" s="1"/>
  <c r="I30" i="14" s="1"/>
  <c r="I31" i="14" s="1"/>
  <c r="I32" i="14" s="1"/>
  <c r="I33" i="14" s="1"/>
  <c r="I34" i="14" s="1"/>
  <c r="I35" i="14" s="1"/>
  <c r="I36" i="14" s="1"/>
  <c r="I37" i="14" s="1"/>
  <c r="I38" i="14" s="1"/>
  <c r="I39" i="14" s="1"/>
  <c r="I40" i="14" s="1"/>
  <c r="I41" i="14" s="1"/>
  <c r="I42" i="14" s="1"/>
  <c r="I43" i="14" s="1"/>
  <c r="I44" i="14" s="1"/>
  <c r="I45" i="14" s="1"/>
  <c r="I46" i="14" s="1"/>
  <c r="I47" i="14" s="1"/>
  <c r="I48" i="14" s="1"/>
  <c r="I49" i="14" s="1"/>
  <c r="I50" i="14" s="1"/>
  <c r="I51" i="14" s="1"/>
  <c r="I7" i="14"/>
  <c r="C31" i="14" l="1"/>
  <c r="E32" i="14"/>
  <c r="E37" i="11"/>
  <c r="C36" i="11"/>
  <c r="C37" i="11" l="1"/>
  <c r="E38" i="11"/>
  <c r="C32" i="14"/>
  <c r="E33" i="14"/>
  <c r="E39" i="11" l="1"/>
  <c r="C38" i="11"/>
  <c r="E34" i="14"/>
  <c r="C33" i="14"/>
  <c r="C34" i="14" l="1"/>
  <c r="E35" i="14"/>
  <c r="E40" i="11"/>
  <c r="C39" i="11"/>
  <c r="E41" i="11" l="1"/>
  <c r="C40" i="11"/>
  <c r="E36" i="14"/>
  <c r="C35" i="14"/>
  <c r="C36" i="14" l="1"/>
  <c r="E37" i="14"/>
  <c r="C41" i="11"/>
  <c r="E42" i="11"/>
  <c r="E38" i="14" l="1"/>
  <c r="C37" i="14"/>
  <c r="E43" i="11"/>
  <c r="C42" i="11"/>
  <c r="E44" i="11" l="1"/>
  <c r="C43" i="11"/>
  <c r="C38" i="14"/>
  <c r="E39" i="14"/>
  <c r="C44" i="11" l="1"/>
  <c r="E45" i="11"/>
  <c r="C39" i="14"/>
  <c r="E40" i="14"/>
  <c r="C45" i="11" l="1"/>
  <c r="E46" i="11"/>
  <c r="E41" i="14"/>
  <c r="C40" i="14"/>
  <c r="E42" i="14" l="1"/>
  <c r="C41" i="14"/>
  <c r="E47" i="11"/>
  <c r="C46" i="11"/>
  <c r="E48" i="11" l="1"/>
  <c r="C47" i="11"/>
  <c r="E43" i="14"/>
  <c r="C42" i="14"/>
  <c r="C43" i="14" l="1"/>
  <c r="E44" i="14"/>
  <c r="E49" i="11"/>
  <c r="C48" i="11"/>
  <c r="C49" i="11" l="1"/>
  <c r="E50" i="11"/>
  <c r="E45" i="14"/>
  <c r="C44" i="14"/>
  <c r="E46" i="14" l="1"/>
  <c r="C45" i="14"/>
  <c r="E51" i="11"/>
  <c r="C50" i="11"/>
  <c r="E52" i="11" l="1"/>
  <c r="C52" i="11" s="1"/>
  <c r="C51" i="11"/>
  <c r="E47" i="14"/>
  <c r="C46" i="14"/>
  <c r="C47" i="14" l="1"/>
  <c r="E48" i="14"/>
  <c r="E49" i="14" l="1"/>
  <c r="C48" i="14"/>
  <c r="C49" i="14" l="1"/>
  <c r="E50" i="14"/>
  <c r="E51" i="14" l="1"/>
  <c r="C51" i="14" s="1"/>
  <c r="C50"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Nick Elsey</author>
  </authors>
  <commentList>
    <comment ref="B5" authorId="0" shapeId="0" xr:uid="{00000000-0006-0000-0100-000001000000}">
      <text>
        <r>
          <rPr>
            <sz val="8"/>
            <color indexed="81"/>
            <rFont val="Tahoma"/>
            <family val="2"/>
          </rPr>
          <t>Current time in this city. If time is flagged with a *, daylight savings is currently active.</t>
        </r>
      </text>
    </comment>
    <comment ref="B6" authorId="0" shapeId="0" xr:uid="{00000000-0006-0000-0100-000002000000}">
      <text>
        <r>
          <rPr>
            <sz val="8"/>
            <color indexed="81"/>
            <rFont val="Tahoma"/>
            <family val="2"/>
          </rPr>
          <t>The time zone that this city is in</t>
        </r>
      </text>
    </comment>
    <comment ref="B7" authorId="0" shapeId="0" xr:uid="{00000000-0006-0000-0100-000003000000}">
      <text>
        <r>
          <rPr>
            <sz val="8"/>
            <color indexed="81"/>
            <rFont val="Tahoma"/>
            <family val="2"/>
          </rPr>
          <t>Number of hours that this location is currently ahead or behind you, including DST adjustments if appropriate.</t>
        </r>
      </text>
    </comment>
    <comment ref="B9" authorId="0" shapeId="0" xr:uid="{00000000-0006-0000-0100-000004000000}">
      <text>
        <r>
          <rPr>
            <sz val="8"/>
            <color indexed="81"/>
            <rFont val="Tahoma"/>
            <family val="2"/>
          </rPr>
          <t>Number of hours that this location is currently ahead or behind Greanwich Mean Time (Zulu time), including DST if appropriate.</t>
        </r>
      </text>
    </comment>
  </commentList>
</comments>
</file>

<file path=xl/sharedStrings.xml><?xml version="1.0" encoding="utf-8"?>
<sst xmlns="http://schemas.openxmlformats.org/spreadsheetml/2006/main" count="658" uniqueCount="442">
  <si>
    <t>Location</t>
  </si>
  <si>
    <t>Australian Central Daylight Time</t>
  </si>
  <si>
    <t>Australia</t>
  </si>
  <si>
    <t>Australian Central Standard Time</t>
  </si>
  <si>
    <t>Atlantic Daylight Time</t>
  </si>
  <si>
    <t>North America</t>
  </si>
  <si>
    <t>Australian Eastern Daylight Time</t>
  </si>
  <si>
    <t>Australian Eastern Standard Time</t>
  </si>
  <si>
    <t>Alaska Daylight Time</t>
  </si>
  <si>
    <t>Alaska Standard Time</t>
  </si>
  <si>
    <t>Atlantic Standard Time</t>
  </si>
  <si>
    <t>Australian Western Standard Time</t>
  </si>
  <si>
    <t>Europe</t>
  </si>
  <si>
    <t>Central Daylight Time</t>
  </si>
  <si>
    <t>Central European Daylight Time</t>
  </si>
  <si>
    <t>Central Standard Time</t>
  </si>
  <si>
    <t>Christmas Island Time</t>
  </si>
  <si>
    <t>Eastern Daylight Time</t>
  </si>
  <si>
    <t>Eastern European Daylight Time</t>
  </si>
  <si>
    <t>Eastern Standard Time</t>
  </si>
  <si>
    <t>Hawaii-Aleutian Daylight Time</t>
  </si>
  <si>
    <t>Hawaii-Aleutian Standard Time</t>
  </si>
  <si>
    <t>Mountain Daylight Time</t>
  </si>
  <si>
    <t>Mountain Standard Time</t>
  </si>
  <si>
    <t>Newfoundland Daylight Time</t>
  </si>
  <si>
    <t>Newfoundland Standard Time</t>
  </si>
  <si>
    <t>Pacific Daylight Time</t>
  </si>
  <si>
    <t>Pacific Standard Time</t>
  </si>
  <si>
    <t>Western European Daylight Time</t>
  </si>
  <si>
    <t>Western Standard Time</t>
  </si>
  <si>
    <t>City</t>
  </si>
  <si>
    <t>Sydney</t>
  </si>
  <si>
    <t>Melbourne</t>
  </si>
  <si>
    <t>Singapore</t>
  </si>
  <si>
    <t>New York</t>
  </si>
  <si>
    <t>London</t>
  </si>
  <si>
    <t>Hong Kong</t>
  </si>
  <si>
    <t>Los Angeles</t>
  </si>
  <si>
    <t>Adelaide</t>
  </si>
  <si>
    <t>Hanoi</t>
  </si>
  <si>
    <t>Aden</t>
  </si>
  <si>
    <t>Harare</t>
  </si>
  <si>
    <t>Algiers</t>
  </si>
  <si>
    <t>Honolulu</t>
  </si>
  <si>
    <t>Perth</t>
  </si>
  <si>
    <t>Antananarivo</t>
  </si>
  <si>
    <t>Islamabad</t>
  </si>
  <si>
    <t>Phoenix</t>
  </si>
  <si>
    <t>Asuncion</t>
  </si>
  <si>
    <t>Jakarta</t>
  </si>
  <si>
    <t>Reykjavik</t>
  </si>
  <si>
    <t>Auckland</t>
  </si>
  <si>
    <t>Johannesburg</t>
  </si>
  <si>
    <t>Riyadh</t>
  </si>
  <si>
    <t>Kabul</t>
  </si>
  <si>
    <t>Bangkok</t>
  </si>
  <si>
    <t>Karachi</t>
  </si>
  <si>
    <t>Beijing</t>
  </si>
  <si>
    <t>Khartoum</t>
  </si>
  <si>
    <t>Santiago</t>
  </si>
  <si>
    <t>Kingston</t>
  </si>
  <si>
    <t>Bogota</t>
  </si>
  <si>
    <t>Kolkata</t>
  </si>
  <si>
    <t>Seoul</t>
  </si>
  <si>
    <t>Brasilia</t>
  </si>
  <si>
    <t>Shanghai</t>
  </si>
  <si>
    <t>Brisbane</t>
  </si>
  <si>
    <t>Lagos</t>
  </si>
  <si>
    <t>Lahore</t>
  </si>
  <si>
    <t>Lima</t>
  </si>
  <si>
    <t>Suva</t>
  </si>
  <si>
    <t>Canberra</t>
  </si>
  <si>
    <t>Taipei</t>
  </si>
  <si>
    <t>Caracas</t>
  </si>
  <si>
    <t>Casablanca</t>
  </si>
  <si>
    <t>Tashkent</t>
  </si>
  <si>
    <t>Manila</t>
  </si>
  <si>
    <t>Tokyo</t>
  </si>
  <si>
    <t>Darwin</t>
  </si>
  <si>
    <t>Dhaka</t>
  </si>
  <si>
    <t>Montevideo</t>
  </si>
  <si>
    <t>Dubai</t>
  </si>
  <si>
    <t>Mumbai</t>
  </si>
  <si>
    <t>Nairobi</t>
  </si>
  <si>
    <t>Amman</t>
  </si>
  <si>
    <t>Ankara</t>
  </si>
  <si>
    <t>Athens</t>
  </si>
  <si>
    <t>Beirut</t>
  </si>
  <si>
    <t>Bucharest</t>
  </si>
  <si>
    <t>Cairo</t>
  </si>
  <si>
    <t>Helsinki</t>
  </si>
  <si>
    <t>Istanbul</t>
  </si>
  <si>
    <t>Jerusalem</t>
  </si>
  <si>
    <t>Kyiv</t>
  </si>
  <si>
    <t>Minsk</t>
  </si>
  <si>
    <t>Odesa</t>
  </si>
  <si>
    <t>Sofia</t>
  </si>
  <si>
    <t>Tallinn</t>
  </si>
  <si>
    <t>Dublin</t>
  </si>
  <si>
    <t>Lisbon</t>
  </si>
  <si>
    <t>Anadyr</t>
  </si>
  <si>
    <t>Kamchatka</t>
  </si>
  <si>
    <t>Amsterdam</t>
  </si>
  <si>
    <t>Barcelona</t>
  </si>
  <si>
    <t>Belgrade</t>
  </si>
  <si>
    <t>Berlin</t>
  </si>
  <si>
    <t>Brussels</t>
  </si>
  <si>
    <t>Budapest</t>
  </si>
  <si>
    <t>Copenhagen</t>
  </si>
  <si>
    <t>Frankfurt</t>
  </si>
  <si>
    <t>Geneva</t>
  </si>
  <si>
    <t>Madrid</t>
  </si>
  <si>
    <t>Oslo</t>
  </si>
  <si>
    <t>Paris</t>
  </si>
  <si>
    <t>Prague</t>
  </si>
  <si>
    <t>Rome</t>
  </si>
  <si>
    <t>Stockholm</t>
  </si>
  <si>
    <t>Vienna</t>
  </si>
  <si>
    <t>Warsaw</t>
  </si>
  <si>
    <t>Zagreb</t>
  </si>
  <si>
    <t>Zürich</t>
  </si>
  <si>
    <t>Anchorage</t>
  </si>
  <si>
    <t>Baghdad</t>
  </si>
  <si>
    <t>Moscow</t>
  </si>
  <si>
    <t>Seattle</t>
  </si>
  <si>
    <t>Vancouver</t>
  </si>
  <si>
    <t>Denver</t>
  </si>
  <si>
    <t>Edmonton</t>
  </si>
  <si>
    <t>Chicago</t>
  </si>
  <si>
    <t>Guatemala</t>
  </si>
  <si>
    <t>Houston</t>
  </si>
  <si>
    <t>Managua</t>
  </si>
  <si>
    <t>Minneapolis</t>
  </si>
  <si>
    <t>Montgomery</t>
  </si>
  <si>
    <t>Winnipeg</t>
  </si>
  <si>
    <t>Atlanta</t>
  </si>
  <si>
    <t>Boston</t>
  </si>
  <si>
    <t>Detroit</t>
  </si>
  <si>
    <t>Havana</t>
  </si>
  <si>
    <t>Indianapolis</t>
  </si>
  <si>
    <t>Miami</t>
  </si>
  <si>
    <t>Montreal</t>
  </si>
  <si>
    <t>Nassau</t>
  </si>
  <si>
    <t>Ottawa</t>
  </si>
  <si>
    <t>Philadelphia</t>
  </si>
  <si>
    <t>Toronto</t>
  </si>
  <si>
    <t>Halifax</t>
  </si>
  <si>
    <t>Vladivostok</t>
  </si>
  <si>
    <t>New Orleans</t>
  </si>
  <si>
    <t>Rio de Janeiro</t>
  </si>
  <si>
    <t>San Francisco</t>
  </si>
  <si>
    <t>San Juan</t>
  </si>
  <si>
    <t>San Salvador</t>
  </si>
  <si>
    <t>Santo Domingo</t>
  </si>
  <si>
    <t>Sao Paulo</t>
  </si>
  <si>
    <t>Kuala Lumpur</t>
  </si>
  <si>
    <t>Kuwait City</t>
  </si>
  <si>
    <t>La Paz</t>
  </si>
  <si>
    <t>Buenos Aires</t>
  </si>
  <si>
    <t>Cape Town</t>
  </si>
  <si>
    <t>Mexico City</t>
  </si>
  <si>
    <t>Washington DC</t>
  </si>
  <si>
    <t>New Delhi</t>
  </si>
  <si>
    <t>URL</t>
  </si>
  <si>
    <t>UTC Offset</t>
  </si>
  <si>
    <t>Egypt</t>
  </si>
  <si>
    <t>Namibia</t>
  </si>
  <si>
    <t>Iraq</t>
  </si>
  <si>
    <t>Australia - Tasmania</t>
  </si>
  <si>
    <t>Tonga</t>
  </si>
  <si>
    <t>Cuba</t>
  </si>
  <si>
    <t>Brazil</t>
  </si>
  <si>
    <t>Falklands</t>
  </si>
  <si>
    <t>Rule Name</t>
  </si>
  <si>
    <t>No DST</t>
  </si>
  <si>
    <t xml:space="preserve">Australia </t>
  </si>
  <si>
    <t>Australia – SA, Vic, ACT, NSW</t>
  </si>
  <si>
    <t>Tasmania</t>
  </si>
  <si>
    <t>New Zealand</t>
  </si>
  <si>
    <t>European Union</t>
  </si>
  <si>
    <t>United States, Canada (excluding Saskatchewan), Mexico, St. Johns, Bahamas, Turks and Caicos</t>
  </si>
  <si>
    <t>Brazil (except equatorial Brazil)</t>
  </si>
  <si>
    <t>Chile</t>
  </si>
  <si>
    <t>Localities</t>
  </si>
  <si>
    <t>Mongolia, Fiji</t>
  </si>
  <si>
    <t>Iraq, Syria</t>
  </si>
  <si>
    <t>Namibia, Paraguay</t>
  </si>
  <si>
    <t>European Union, Greenland, Most states of the former USSR, Lebanon, Kirgizstan</t>
  </si>
  <si>
    <t>DST Rule</t>
  </si>
  <si>
    <t>Rule Description</t>
  </si>
  <si>
    <t>Current year:</t>
  </si>
  <si>
    <t>Current month:</t>
  </si>
  <si>
    <t>Starts: Last Sunday in October. 
Ends: Last Sunday in March </t>
  </si>
  <si>
    <t>Starts: First Sunday in November. 
Ends: Third Sunday in February</t>
  </si>
  <si>
    <t>Starts: Second Saturday of October. 
Ends: Second Saturday of March</t>
  </si>
  <si>
    <t>Starts: April 1. 
Ends: Last Sunday in October</t>
  </si>
  <si>
    <t>Starts: Last Friday in April. 
Ends: Last Thursday in September</t>
  </si>
  <si>
    <t>Starts: Last Sunday in March. 
Ends: Last Sunday in October</t>
  </si>
  <si>
    <t>Starts: First Sunday on or after 8 September. 
Ends: First Sunday on or after 6 April</t>
  </si>
  <si>
    <t>Starts: April 1. 
Ends: October 1</t>
  </si>
  <si>
    <t>Starts: First Sunday in September. 
Ends: First Sunday in April</t>
  </si>
  <si>
    <t>Starts: First Sunday in October. 
Ends: Third Sunday in March</t>
  </si>
  <si>
    <t>Starts: First Sunday in April. 
Ends: Last Sunday in October</t>
  </si>
  <si>
    <t>Starts: First Sunday in October. 
Ends: Last Sunday in March</t>
  </si>
  <si>
    <t>Starts: First Sunday in November. 
Ends: Last Sunday in January</t>
  </si>
  <si>
    <t>Jordon</t>
  </si>
  <si>
    <t>Starts: First Thursday in March
Ends: Last Friday in September</t>
  </si>
  <si>
    <t>Palestine</t>
  </si>
  <si>
    <t>Israel</t>
  </si>
  <si>
    <t>Starts: First Friday on or after 15 April
Ends: First Friday on or after 15 October</t>
  </si>
  <si>
    <t>Starts: Last Sunday in April
Ends: Last Friday in September</t>
  </si>
  <si>
    <t>Nicaragua</t>
  </si>
  <si>
    <t>Starts: Last Sunday in April
Ends: First Sunday in October</t>
  </si>
  <si>
    <t>Date and Time</t>
  </si>
  <si>
    <t>Universal Coordinated Time</t>
  </si>
  <si>
    <t>Daylight Time?</t>
  </si>
  <si>
    <t>Time Zone Name</t>
  </si>
  <si>
    <t>GMT Offset</t>
  </si>
  <si>
    <t>GMT Offset Ignore DST</t>
  </si>
  <si>
    <t>DST Known</t>
  </si>
  <si>
    <t>Unknown</t>
  </si>
  <si>
    <t>Home</t>
  </si>
  <si>
    <t>http://www.timeanddate.com/worldclock/city.html?n=5</t>
  </si>
  <si>
    <t>http://www.timeanddate.com/worldclock/city.html?n=6</t>
  </si>
  <si>
    <t>http://www.timeanddate.com/worldclock/city.html?n=14</t>
  </si>
  <si>
    <t>http://www.timeanddate.com/worldclock/city.html?n=11</t>
  </si>
  <si>
    <t>http://www.timeanddate.com/worldclock/city.html?n=16</t>
  </si>
  <si>
    <t>http://www.timeanddate.com/worldclock/city.html?n=17</t>
  </si>
  <si>
    <t>http://www.timeanddate.com/worldclock/city.html?n=18</t>
  </si>
  <si>
    <t>http://www.timeanddate.com/worldclock/city.html?n=19</t>
  </si>
  <si>
    <t>http://www.timeanddate.com/worldclock/city.html?n=20</t>
  </si>
  <si>
    <t>http://www.timeanddate.com/worldclock/city.html?n=21</t>
  </si>
  <si>
    <t>http://www.timeanddate.com/worldclock/city.html?n=26</t>
  </si>
  <si>
    <t>http://www.timeanddate.com/worldclock/city.html?n=25</t>
  </si>
  <si>
    <t>http://www.timeanddate.com/worldclock/city.html?n=22</t>
  </si>
  <si>
    <t>http://www.timeanddate.com/worldclock/city.html?n=27</t>
  </si>
  <si>
    <t>http://www.timeanddate.com/worldclock/city.html?n=28</t>
  </si>
  <si>
    <t>http://www.timeanddate.com/worldclock/city.html?n=31</t>
  </si>
  <si>
    <t>http://www.timeanddate.com/worldclock/city.html?n=33</t>
  </si>
  <si>
    <t>http://www.timeanddate.com/worldclock/city.html?n=34</t>
  </si>
  <si>
    <t>http://www.timeanddate.com/worldclock/city.html?n=35</t>
  </si>
  <si>
    <t>http://www.timeanddate.com/worldclock/city.html?n=37</t>
  </si>
  <si>
    <t>http://www.timeanddate.com/worldclock/city.html?n=41</t>
  </si>
  <si>
    <t>http://www.timeanddate.com/worldclock/city.html?n=43</t>
  </si>
  <si>
    <t>http://www.timeanddate.com/worldclock/city.html?n=45</t>
  </si>
  <si>
    <t>http://www.timeanddate.com/worldclock/city.html?n=47</t>
  </si>
  <si>
    <t>http://www.timeanddate.com/worldclock/city.html?n=48</t>
  </si>
  <si>
    <t>http://www.timeanddate.com/worldclock/city.html?n=49</t>
  </si>
  <si>
    <t>http://www.timeanddate.com/worldclock/city.html?n=50</t>
  </si>
  <si>
    <t>http://www.timeanddate.com/worldclock/city.html?n=51</t>
  </si>
  <si>
    <t>http://www.timeanddate.com/worldclock/city.html?n=53</t>
  </si>
  <si>
    <t>http://www.timeanddate.com/worldclock/city.html?n=57</t>
  </si>
  <si>
    <t>http://www.timeanddate.com/worldclock/city.html?n=56</t>
  </si>
  <si>
    <t>http://www.timeanddate.com/worldclock/city.html?n=58</t>
  </si>
  <si>
    <t>http://www.timeanddate.com/worldclock/city.html?n=60</t>
  </si>
  <si>
    <t>http://www.timeanddate.com/worldclock/city.html?n=64</t>
  </si>
  <si>
    <t>http://www.timeanddate.com/worldclock/city.html?n=69</t>
  </si>
  <si>
    <t>http://www.timeanddate.com/worldclock/city.html?n=72</t>
  </si>
  <si>
    <t>http://www.timeanddate.com/worldclock/city.html?n=75</t>
  </si>
  <si>
    <t>http://www.timeanddate.com/worldclock/city.html?n=77</t>
  </si>
  <si>
    <t>http://www.timeanddate.com/worldclock/city.html?n=73</t>
  </si>
  <si>
    <t>http://www.timeanddate.com/worldclock/city.html?n=776</t>
  </si>
  <si>
    <t>http://www.timeanddate.com/worldclock/city.html?n=78</t>
  </si>
  <si>
    <t>http://www.timeanddate.com/worldclock/city.html?n=80</t>
  </si>
  <si>
    <t>http://www.timeanddate.com/worldclock/city.html?n=83</t>
  </si>
  <si>
    <t>http://www.timeanddate.com/worldclock/city.html?n=87</t>
  </si>
  <si>
    <t>http://www.timeanddate.com/worldclock/city.html?n=94</t>
  </si>
  <si>
    <t>http://www.timeanddate.com/worldclock/city.html?n=286</t>
  </si>
  <si>
    <t>http://www.timeanddate.com/worldclock/city.html?n=95</t>
  </si>
  <si>
    <t>http://www.timeanddate.com/worldclock/city.html?n=96</t>
  </si>
  <si>
    <t>http://www.timeanddate.com/worldclock/city.html?n=99</t>
  </si>
  <si>
    <t>http://www.timeanddate.com/worldclock/city.html?n=101</t>
  </si>
  <si>
    <t>http://www.timeanddate.com/worldclock/city.html?n=102</t>
  </si>
  <si>
    <t>http://www.timeanddate.com/worldclock/city.html?n=103</t>
  </si>
  <si>
    <t>http://www.timeanddate.com/worldclock/city.html?n=104</t>
  </si>
  <si>
    <t>http://www.timeanddate.com/worldclock/city.html?n=105</t>
  </si>
  <si>
    <t>http://www.timeanddate.com/worldclock/city.html?n=106</t>
  </si>
  <si>
    <t>http://www.timeanddate.com/worldclock/city.html?n=107</t>
  </si>
  <si>
    <t>http://www.timeanddate.com/worldclock/city.html?n=108</t>
  </si>
  <si>
    <t>http://www.timeanddate.com/worldclock/city.html?n=110</t>
  </si>
  <si>
    <t>http://www.timeanddate.com/worldclock/city.html?n=111</t>
  </si>
  <si>
    <t>http://www.timeanddate.com/worldclock/city.html?n=113</t>
  </si>
  <si>
    <t>http://www.timeanddate.com/worldclock/city.html?n=114</t>
  </si>
  <si>
    <t>http://www.timeanddate.com/worldclock/city.html?n=757</t>
  </si>
  <si>
    <t>http://www.timeanddate.com/worldclock/city.html?n=118</t>
  </si>
  <si>
    <t>http://www.timeanddate.com/worldclock/city.html?n=120</t>
  </si>
  <si>
    <t>http://www.timeanddate.com/worldclock/city.html?n=54</t>
  </si>
  <si>
    <t>http://www.timeanddate.com/worldclock/city.html?n=122</t>
  </si>
  <si>
    <t>http://www.timeanddate.com/worldclock/city.html?n=123</t>
  </si>
  <si>
    <t>http://www.timeanddate.com/worldclock/city.html?n=367</t>
  </si>
  <si>
    <t>http://www.timeanddate.com/worldclock/city.html?n=124</t>
  </si>
  <si>
    <t>http://www.timeanddate.com/worldclock/city.html?n=125</t>
  </si>
  <si>
    <t>http://www.timeanddate.com/worldclock/city.html?n=756</t>
  </si>
  <si>
    <t>http://www.timeanddate.com/worldclock/city.html?n=131</t>
  </si>
  <si>
    <t>http://www.timeanddate.com/worldclock/city.html?n=133</t>
  </si>
  <si>
    <t>http://www.timeanddate.com/worldclock/city.html?n=136</t>
  </si>
  <si>
    <t>http://www.timeanddate.com/worldclock/city.html?n=137</t>
  </si>
  <si>
    <t>http://www.timeanddate.com/worldclock/city.html?n=141</t>
  </si>
  <si>
    <t>http://www.timeanddate.com/worldclock/city.html?n=143</t>
  </si>
  <si>
    <t>http://www.timeanddate.com/worldclock/city.html?n=145</t>
  </si>
  <si>
    <t>http://www.timeanddate.com/worldclock/city.html?n=152</t>
  </si>
  <si>
    <t>http://www.timeanddate.com/worldclock/city.html?n=155</t>
  </si>
  <si>
    <t>http://www.timeanddate.com/worldclock/city.html?n=156</t>
  </si>
  <si>
    <t>http://www.timeanddate.com/worldclock/city.html?n=159</t>
  </si>
  <si>
    <t>http://www.timeanddate.com/worldclock/city.html?n=285</t>
  </si>
  <si>
    <t>http://www.timeanddate.com/worldclock/city.html?n=163</t>
  </si>
  <si>
    <t>http://www.timeanddate.com/worldclock/city.html?n=407</t>
  </si>
  <si>
    <t>http://www.timeanddate.com/worldclock/city.html?n=165</t>
  </si>
  <si>
    <t>http://www.timeanddate.com/worldclock/city.html?n=166</t>
  </si>
  <si>
    <t>http://www.timeanddate.com/worldclock/city.html?n=44</t>
  </si>
  <si>
    <t>http://www.timeanddate.com/worldclock/city.html?n=170</t>
  </si>
  <si>
    <t>http://www.timeanddate.com/worldclock/city.html?n=173</t>
  </si>
  <si>
    <t>http://www.timeanddate.com/worldclock/city.html?n=176</t>
  </si>
  <si>
    <t>http://www.timeanddate.com/worldclock/city.html?n=178</t>
  </si>
  <si>
    <t>http://www.timeanddate.com/worldclock/city.html?n=179</t>
  </si>
  <si>
    <t>http://www.timeanddate.com/worldclock/city.html?n=366</t>
  </si>
  <si>
    <t>http://www.timeanddate.com/worldclock/city.html?n=187</t>
  </si>
  <si>
    <t>http://www.timeanddate.com/worldclock/city.html?n=188</t>
  </si>
  <si>
    <t>http://www.timeanddate.com/worldclock/city.html?n=195</t>
  </si>
  <si>
    <t>http://www.timeanddate.com/worldclock/city.html?n=196</t>
  </si>
  <si>
    <t>http://www.timeanddate.com/worldclock/city.html?n=198</t>
  </si>
  <si>
    <t>http://www.timeanddate.com/worldclock/city.html?n=197</t>
  </si>
  <si>
    <t>http://www.timeanddate.com/worldclock/city.html?n=204</t>
  </si>
  <si>
    <t>http://www.timeanddate.com/worldclock/city.html?n=211</t>
  </si>
  <si>
    <t>http://www.timeanddate.com/worldclock/city.html?n=213</t>
  </si>
  <si>
    <t>http://www.timeanddate.com/worldclock/city.html?n=214</t>
  </si>
  <si>
    <t>http://www.timeanddate.com/worldclock/city.html?n=215</t>
  </si>
  <si>
    <t>http://www.timeanddate.com/worldclock/city.html?n=224</t>
  </si>
  <si>
    <t>http://www.timeanddate.com/worldclock/city.html?n=226</t>
  </si>
  <si>
    <t>http://www.timeanddate.com/worldclock/city.html?n=228</t>
  </si>
  <si>
    <t>http://www.timeanddate.com/worldclock/city.html?n=232</t>
  </si>
  <si>
    <t>http://www.timeanddate.com/worldclock/city.html?n=230</t>
  </si>
  <si>
    <t>http://www.timeanddate.com/worldclock/city.html?n=233</t>
  </si>
  <si>
    <t>http://www.timeanddate.com/worldclock/city.html?n=234</t>
  </si>
  <si>
    <t>http://www.timeanddate.com/worldclock/city.html?n=235</t>
  </si>
  <si>
    <t>http://www.timeanddate.com/worldclock/city.html?n=237</t>
  </si>
  <si>
    <t>http://www.timeanddate.com/worldclock/city.html?n=236</t>
  </si>
  <si>
    <t>http://www.timeanddate.com/worldclock/city.html?n=238</t>
  </si>
  <si>
    <t>http://www.timeanddate.com/worldclock/city.html?n=239</t>
  </si>
  <si>
    <t>http://www.timeanddate.com/worldclock/city.html?n=82</t>
  </si>
  <si>
    <t>http://www.timeanddate.com/worldclock/city.html?n=240</t>
  </si>
  <si>
    <t>http://www.timeanddate.com/worldclock/city.html?n=241</t>
  </si>
  <si>
    <t>http://www.timeanddate.com/worldclock/city.html?n=242</t>
  </si>
  <si>
    <t>http://www.timeanddate.com/worldclock/city.html?n=244</t>
  </si>
  <si>
    <t>http://www.timeanddate.com/worldclock/city.html?n=248</t>
  </si>
  <si>
    <t>http://www.timeanddate.com/worldclock/city.html?n=250</t>
  </si>
  <si>
    <t>http://www.timeanddate.com/worldclock/city.html?n=256</t>
  </si>
  <si>
    <t>http://www.timeanddate.com/worldclock/city.html?n=259</t>
  </si>
  <si>
    <t>http://www.timeanddate.com/worldclock/city.html?n=261</t>
  </si>
  <si>
    <t>http://www.timeanddate.com/worldclock/city.html?n=262</t>
  </si>
  <si>
    <t>http://www.timeanddate.com/worldclock/city.html?n=263</t>
  </si>
  <si>
    <t>http://www.timeanddate.com/worldclock/city.html?n=265</t>
  </si>
  <si>
    <t>http://www.timeanddate.com/worldclock/city.html?n=281</t>
  </si>
  <si>
    <t>http://www.timeanddate.com/worldclock/city.html?n=268</t>
  </si>
  <si>
    <t>Local Time (No DST)</t>
  </si>
  <si>
    <t>DST Active?</t>
  </si>
  <si>
    <t>Actual Local Time</t>
  </si>
  <si>
    <t>Home Offset</t>
  </si>
  <si>
    <t>DST Rule Name</t>
  </si>
  <si>
    <t>Local time (No DST)</t>
  </si>
  <si>
    <t>DST Active? (Formatted)</t>
  </si>
  <si>
    <t>Home Offset (Formatted)</t>
  </si>
  <si>
    <t>UTC Offset (Formatted)</t>
  </si>
  <si>
    <t>Timezone name</t>
  </si>
  <si>
    <t>UTC Offset (XLTime)</t>
  </si>
  <si>
    <t>Home Offset (XLTime)</t>
  </si>
  <si>
    <t>Actual Local Midnight Time</t>
  </si>
  <si>
    <t>Timezone</t>
  </si>
  <si>
    <t>Time Zone Meeting Planner</t>
  </si>
  <si>
    <t>City selected</t>
  </si>
  <si>
    <t>Time</t>
  </si>
  <si>
    <t>GMT -11 Standard Time</t>
  </si>
  <si>
    <t>GMT -11 Daylight Time</t>
  </si>
  <si>
    <t>GMT -3 Standard Time</t>
  </si>
  <si>
    <t>GMT -3 Daylight Time</t>
  </si>
  <si>
    <t>GMT +3 Standard Time</t>
  </si>
  <si>
    <t>GMT +3 Daylight Time</t>
  </si>
  <si>
    <t>GMT +3.5 Standard Time</t>
  </si>
  <si>
    <t>GMT +3.5 Daylight Time</t>
  </si>
  <si>
    <t>GMT +4 Standard Time</t>
  </si>
  <si>
    <t>GMT +4 Daylight Time</t>
  </si>
  <si>
    <t>GMT +4:30 Standard Time</t>
  </si>
  <si>
    <t>GMT +4:30 Daylight Time</t>
  </si>
  <si>
    <t>GMT +5 Standard Time</t>
  </si>
  <si>
    <t>GMT +5 Daylight Time</t>
  </si>
  <si>
    <t>GMT +5:30 Standard Time</t>
  </si>
  <si>
    <t>GMT +5:30 Daylight Time</t>
  </si>
  <si>
    <t>GMT +9 Standard Time</t>
  </si>
  <si>
    <t>GMT +9 Daylight Time</t>
  </si>
  <si>
    <t>GMT +12 Standard Time</t>
  </si>
  <si>
    <t>GMT +12 Daylight Time</t>
  </si>
  <si>
    <t>Tianjin</t>
  </si>
  <si>
    <t>Munich</t>
  </si>
  <si>
    <t>Milan</t>
  </si>
  <si>
    <t>Christchurch</t>
  </si>
  <si>
    <t>Wellington</t>
  </si>
  <si>
    <t>Charleston</t>
  </si>
  <si>
    <t>Irvine</t>
  </si>
  <si>
    <t>Jupiter</t>
  </si>
  <si>
    <t>Memphis</t>
  </si>
  <si>
    <t>San Diego</t>
  </si>
  <si>
    <t>San Jose</t>
  </si>
  <si>
    <t>http://www.timeanddate.com/worldclock/city.html?n=770</t>
  </si>
  <si>
    <t>http://www.timeanddate.com/worldclock/city.html?n=840</t>
  </si>
  <si>
    <t>http://www.timeanddate.com/worldclock/city.html?n=283</t>
  </si>
  <si>
    <t>http://www.timeanddate.com/worldclock/city.html?n=646</t>
  </si>
  <si>
    <t>http://www.timeanddate.com/worldclock/city.html?n=168</t>
  </si>
  <si>
    <t>http://www.timeanddate.com/worldclock/city.html?n=157</t>
  </si>
  <si>
    <t>http://www.timeanddate.com/worldclock/city.html?n=951</t>
  </si>
  <si>
    <t>http://www.timeanddate.com/worldclock/city.html?n=1082</t>
  </si>
  <si>
    <t>http://www.timeanddate.com/worldclock/city.html?n=264</t>
  </si>
  <si>
    <t>http://www.timeanddate.com/worldclock/city.html?n=409</t>
  </si>
  <si>
    <t>DST Starts On</t>
  </si>
  <si>
    <t>DST Ends On</t>
  </si>
  <si>
    <t>More information</t>
  </si>
  <si>
    <t>Lookup Title</t>
  </si>
  <si>
    <t>Lookup Value</t>
  </si>
  <si>
    <t>UTC Offsets</t>
  </si>
  <si>
    <t>Actual Local Time*</t>
  </si>
  <si>
    <t>Normal name</t>
  </si>
  <si>
    <t>Western European Standard Time</t>
  </si>
  <si>
    <t>Central European Standard Time</t>
  </si>
  <si>
    <t>Eastern European Standard Time</t>
  </si>
  <si>
    <t>Daylight savings name</t>
  </si>
  <si>
    <t>Planner start</t>
  </si>
  <si>
    <t>Introduction</t>
  </si>
  <si>
    <t>Using the Planner</t>
  </si>
  <si>
    <t>Adding Cities</t>
  </si>
  <si>
    <r>
      <t xml:space="preserve">First unhide the 'DST Rules' worksheet and identify the DST rule that's applicable to your new city. Hide the sheet when done. 
Now unhide the 'Cities' worksheet. Copy a row from an existing city and paste at the end of the list. You must now -
- Change the city name.
- Pick the city's UTC (GMT) offset when the city is </t>
    </r>
    <r>
      <rPr>
        <i/>
        <sz val="10"/>
        <rFont val="Arial"/>
        <family val="2"/>
      </rPr>
      <t xml:space="preserve">not </t>
    </r>
    <r>
      <rPr>
        <sz val="10"/>
        <rFont val="Arial"/>
        <family val="2"/>
      </rPr>
      <t>observing DST.
- Pick the appropriate DST Rule. If the city does not observe DST, use the 'No DST' rule.
- Edit the URL in the last column to reflect the ID of the city on the www.dateandtime.com web site.
- Resort the city list, making sure that you keep the blank row on row B.</t>
    </r>
  </si>
  <si>
    <t>GMT offset</t>
  </si>
  <si>
    <t>This workbook allows you to compare times, and plan meetings, for your home location, and up to 6 additional cities.</t>
  </si>
  <si>
    <t xml:space="preserve">Click on the Meeting Planner worksheet tab and then select your cities across the top. Once selected, the local 24 period for that city will be shown below, with the current hour highlighted in gray. </t>
  </si>
  <si>
    <t>Time Chart</t>
  </si>
  <si>
    <t>When it's this time in</t>
  </si>
  <si>
    <t>Time difference</t>
  </si>
  <si>
    <t>Daylight savings</t>
  </si>
  <si>
    <t>As of</t>
  </si>
  <si>
    <t>Bangalore</t>
  </si>
  <si>
    <t>http://www.timeanddate.com/worldclock/city.html?n=438</t>
  </si>
  <si>
    <t>Special rule for current location as per Windows time zone</t>
  </si>
  <si>
    <t>Is Home</t>
  </si>
  <si>
    <t>Version 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</si>
</sst>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0.0"/>
    <numFmt numFmtId="165" formatCode="dddd\ dd\-mmm\-yyyy"/>
    <numFmt numFmtId="166" formatCode="dd\-mmm\-yy\ h:mm:ss"/>
    <numFmt numFmtId="167" formatCode="dd\-mmm\ h:mm:ss"/>
    <numFmt numFmtId="168" formatCode="dddd\ dd\-mmm\-yyyy\ hh:mm\ AM/PM;;;"/>
    <numFmt numFmtId="169" formatCode="d\-mmm\-yy\ h:mm\ AM/PM"/>
    <numFmt numFmtId="170" formatCode="h:mm&quot; Ahead&quot;;h:mm&quot; Behind&quot;;&quot;Zero&quot;"/>
    <numFmt numFmtId="171" formatCode="ddd\ h:mm\ AM/PM"/>
    <numFmt numFmtId="172" formatCode="0.00000"/>
    <numFmt numFmtId="173" formatCode="ddd\ h:mm:ss\ AM/PM"/>
    <numFmt numFmtId="174" formatCode="d\ mmmm\ yyyy"/>
  </numFmts>
  <fonts count="27" x14ac:knownFonts="1">
    <font>
      <sz val="10"/>
      <name val="Arial"/>
    </font>
    <font>
      <sz val="10"/>
      <name val="Arial"/>
      <family val="2"/>
    </font>
    <font>
      <sz val="10"/>
      <name val="Arial"/>
      <family val="2"/>
    </font>
    <font>
      <b/>
      <sz val="10"/>
      <name val="Arial"/>
      <family val="2"/>
    </font>
    <font>
      <u/>
      <sz val="10"/>
      <color indexed="12"/>
      <name val="Arial"/>
      <family val="2"/>
    </font>
    <font>
      <sz val="8"/>
      <name val="Arial"/>
      <family val="2"/>
    </font>
    <font>
      <sz val="10"/>
      <color indexed="12"/>
      <name val="Arial"/>
      <family val="2"/>
    </font>
    <font>
      <b/>
      <sz val="10"/>
      <color indexed="12"/>
      <name val="Arial"/>
      <family val="2"/>
    </font>
    <font>
      <sz val="8"/>
      <name val="Arial Narrow"/>
      <family val="2"/>
    </font>
    <font>
      <sz val="8"/>
      <name val="Arial"/>
      <family val="2"/>
    </font>
    <font>
      <b/>
      <sz val="11"/>
      <name val="Arial"/>
      <family val="2"/>
    </font>
    <font>
      <sz val="8"/>
      <color indexed="81"/>
      <name val="Tahoma"/>
      <family val="2"/>
    </font>
    <font>
      <i/>
      <sz val="10"/>
      <name val="Arial"/>
      <family val="2"/>
    </font>
    <font>
      <sz val="8"/>
      <color indexed="12"/>
      <name val="Arial"/>
      <family val="2"/>
    </font>
    <font>
      <i/>
      <sz val="10"/>
      <name val="Franklin Gothic Demi"/>
      <family val="2"/>
    </font>
    <font>
      <b/>
      <sz val="14"/>
      <color indexed="62"/>
      <name val="Arial"/>
      <family val="2"/>
    </font>
    <font>
      <b/>
      <sz val="16"/>
      <color indexed="62"/>
      <name val="Arial"/>
      <family val="2"/>
    </font>
    <font>
      <sz val="9"/>
      <name val="Arial"/>
      <family val="2"/>
    </font>
    <font>
      <sz val="10"/>
      <color indexed="22"/>
      <name val="Arial"/>
      <family val="2"/>
    </font>
    <font>
      <b/>
      <sz val="10"/>
      <color indexed="22"/>
      <name val="Arial"/>
      <family val="2"/>
    </font>
    <font>
      <sz val="8"/>
      <color indexed="22"/>
      <name val="Arial Narrow"/>
      <family val="2"/>
    </font>
    <font>
      <b/>
      <sz val="10"/>
      <color indexed="22"/>
      <name val="Arial"/>
      <family val="2"/>
    </font>
    <font>
      <sz val="10"/>
      <color indexed="62"/>
      <name val="Arial"/>
      <family val="2"/>
    </font>
    <font>
      <i/>
      <sz val="10"/>
      <color indexed="62"/>
      <name val="Arial"/>
      <family val="2"/>
    </font>
    <font>
      <u/>
      <sz val="8"/>
      <color indexed="12"/>
      <name val="Arial"/>
      <family val="2"/>
    </font>
    <font>
      <sz val="10"/>
      <color indexed="23"/>
      <name val="Arial"/>
      <family val="2"/>
    </font>
    <font>
      <sz val="10"/>
      <color indexed="62"/>
      <name val="Arial"/>
      <family val="2"/>
    </font>
  </fonts>
  <fills count="3">
    <fill>
      <patternFill patternType="none"/>
    </fill>
    <fill>
      <patternFill patternType="gray125"/>
    </fill>
    <fill>
      <patternFill patternType="solid">
        <fgColor indexed="43"/>
        <bgColor indexed="64"/>
      </patternFill>
    </fill>
  </fills>
  <borders count="7">
    <border>
      <left/>
      <right/>
      <top/>
      <bottom/>
      <diagonal/>
    </border>
    <border>
      <left/>
      <right/>
      <top style="hair">
        <color indexed="64"/>
      </top>
      <bottom style="hair">
        <color indexed="64"/>
      </bottom>
      <diagonal/>
    </border>
    <border>
      <left/>
      <right/>
      <top/>
      <bottom style="thin">
        <color indexed="64"/>
      </bottom>
      <diagonal/>
    </border>
    <border>
      <left/>
      <right/>
      <top style="hair">
        <color indexed="64"/>
      </top>
      <bottom style="thin">
        <color indexed="64"/>
      </bottom>
      <diagonal/>
    </border>
    <border>
      <left/>
      <right/>
      <top style="thin">
        <color indexed="64"/>
      </top>
      <bottom style="hair">
        <color indexed="64"/>
      </bottom>
      <diagonal/>
    </border>
    <border>
      <left/>
      <right/>
      <top/>
      <bottom style="hair">
        <color indexed="64"/>
      </bottom>
      <diagonal/>
    </border>
    <border>
      <left/>
      <right/>
      <top style="thin">
        <color indexed="64"/>
      </top>
      <bottom/>
      <diagonal/>
    </border>
  </borders>
  <cellStyleXfs count="4">
    <xf numFmtId="0" fontId="0" fillId="0" borderId="0"/>
    <xf numFmtId="169" fontId="1" fillId="0" borderId="0" applyFont="0" applyFill="0" applyBorder="0" applyAlignment="0" applyProtection="0"/>
    <xf numFmtId="0" fontId="4" fillId="0" borderId="0" applyNumberFormat="0" applyFill="0" applyBorder="0" applyAlignment="0" applyProtection="0">
      <alignment vertical="top"/>
      <protection locked="0"/>
    </xf>
    <xf numFmtId="18" fontId="1" fillId="0" borderId="0" applyFont="0" applyFill="0" applyBorder="0" applyAlignment="0" applyProtection="0">
      <alignment horizontal="left"/>
    </xf>
  </cellStyleXfs>
  <cellXfs count="141">
    <xf numFmtId="0" fontId="0" fillId="0" borderId="0" xfId="0"/>
    <xf numFmtId="0" fontId="3" fillId="0" borderId="0" xfId="0" applyFont="1"/>
    <xf numFmtId="164" fontId="0" fillId="0" borderId="0" xfId="0" applyNumberFormat="1" applyAlignment="1">
      <alignment horizontal="left"/>
    </xf>
    <xf numFmtId="0" fontId="0" fillId="0" borderId="0" xfId="0" applyAlignment="1">
      <alignment horizontal="left"/>
    </xf>
    <xf numFmtId="0" fontId="0" fillId="0" borderId="0" xfId="0" applyAlignment="1">
      <alignment horizontal="left" vertical="top" wrapText="1"/>
    </xf>
    <xf numFmtId="0" fontId="0" fillId="0" borderId="0" xfId="0" applyAlignment="1">
      <alignment horizontal="left" vertical="top"/>
    </xf>
    <xf numFmtId="0" fontId="0" fillId="0" borderId="1" xfId="0" applyBorder="1" applyAlignment="1">
      <alignment horizontal="left" vertical="top"/>
    </xf>
    <xf numFmtId="0" fontId="0" fillId="0" borderId="1" xfId="0" applyBorder="1" applyAlignment="1">
      <alignment horizontal="left" vertical="top" wrapText="1"/>
    </xf>
    <xf numFmtId="49" fontId="0" fillId="0" borderId="1" xfId="0" applyNumberFormat="1" applyBorder="1" applyAlignment="1">
      <alignment horizontal="left" vertical="top" wrapText="1"/>
    </xf>
    <xf numFmtId="49" fontId="0" fillId="0" borderId="0" xfId="0" applyNumberFormat="1" applyAlignment="1">
      <alignment horizontal="left" vertical="top" wrapText="1"/>
    </xf>
    <xf numFmtId="165" fontId="0" fillId="0" borderId="0" xfId="0" applyNumberFormat="1" applyAlignment="1">
      <alignment horizontal="left" vertical="top"/>
    </xf>
    <xf numFmtId="166" fontId="0" fillId="0" borderId="0" xfId="0" applyNumberFormat="1" applyAlignment="1">
      <alignment horizontal="left"/>
    </xf>
    <xf numFmtId="167" fontId="0" fillId="0" borderId="0" xfId="0" applyNumberFormat="1" applyAlignment="1">
      <alignment horizontal="left"/>
    </xf>
    <xf numFmtId="168" fontId="0" fillId="0" borderId="1" xfId="0" applyNumberFormat="1" applyBorder="1" applyAlignment="1">
      <alignment horizontal="left" vertical="top"/>
    </xf>
    <xf numFmtId="1" fontId="2" fillId="0" borderId="0" xfId="0" applyNumberFormat="1" applyFont="1" applyAlignment="1">
      <alignment horizontal="left"/>
    </xf>
    <xf numFmtId="169" fontId="0" fillId="0" borderId="0" xfId="1" applyFont="1" applyAlignment="1">
      <alignment horizontal="left"/>
    </xf>
    <xf numFmtId="0" fontId="6" fillId="0" borderId="0" xfId="0" applyFont="1" applyAlignment="1" applyProtection="1">
      <alignment horizontal="left"/>
      <protection locked="0"/>
    </xf>
    <xf numFmtId="164" fontId="6" fillId="0" borderId="0" xfId="0" applyNumberFormat="1" applyFont="1" applyAlignment="1" applyProtection="1">
      <alignment horizontal="left"/>
      <protection locked="0"/>
    </xf>
    <xf numFmtId="0" fontId="0" fillId="0" borderId="0" xfId="0" applyProtection="1">
      <protection locked="0"/>
    </xf>
    <xf numFmtId="0" fontId="3" fillId="2" borderId="2" xfId="0" applyFont="1" applyFill="1" applyBorder="1" applyAlignment="1" applyProtection="1">
      <alignment horizontal="left"/>
    </xf>
    <xf numFmtId="0" fontId="3" fillId="2" borderId="2" xfId="0" applyFont="1" applyFill="1" applyBorder="1" applyProtection="1"/>
    <xf numFmtId="0" fontId="0" fillId="0" borderId="0" xfId="0" applyProtection="1"/>
    <xf numFmtId="0" fontId="0" fillId="0" borderId="1" xfId="0" applyBorder="1" applyAlignment="1">
      <alignment horizontal="left"/>
    </xf>
    <xf numFmtId="0" fontId="9" fillId="0" borderId="0" xfId="0" applyFont="1"/>
    <xf numFmtId="0" fontId="0" fillId="0" borderId="3" xfId="0" applyBorder="1" applyAlignment="1">
      <alignment horizontal="left" vertical="top"/>
    </xf>
    <xf numFmtId="49" fontId="0" fillId="0" borderId="3" xfId="0" applyNumberFormat="1" applyBorder="1" applyAlignment="1">
      <alignment horizontal="left" vertical="top" wrapText="1"/>
    </xf>
    <xf numFmtId="168" fontId="0" fillId="0" borderId="3" xfId="0" applyNumberFormat="1" applyBorder="1" applyAlignment="1">
      <alignment horizontal="left" vertical="top"/>
    </xf>
    <xf numFmtId="0" fontId="3" fillId="2" borderId="0" xfId="0" applyFont="1" applyFill="1" applyBorder="1" applyAlignment="1">
      <alignment horizontal="left" vertical="top"/>
    </xf>
    <xf numFmtId="0" fontId="3" fillId="2" borderId="0" xfId="0" applyFont="1" applyFill="1" applyBorder="1" applyAlignment="1">
      <alignment horizontal="left" vertical="top" wrapText="1"/>
    </xf>
    <xf numFmtId="49" fontId="3" fillId="2" borderId="0" xfId="0" applyNumberFormat="1" applyFont="1" applyFill="1" applyBorder="1" applyAlignment="1">
      <alignment horizontal="left" vertical="top" wrapText="1"/>
    </xf>
    <xf numFmtId="165" fontId="3" fillId="2" borderId="0" xfId="0" applyNumberFormat="1" applyFont="1" applyFill="1" applyBorder="1" applyAlignment="1">
      <alignment horizontal="left" vertical="top"/>
    </xf>
    <xf numFmtId="0" fontId="0" fillId="0" borderId="1" xfId="0" applyNumberFormat="1" applyBorder="1" applyAlignment="1">
      <alignment horizontal="left" vertical="top" wrapText="1"/>
    </xf>
    <xf numFmtId="0" fontId="0" fillId="0" borderId="3" xfId="0" applyNumberFormat="1" applyBorder="1" applyAlignment="1">
      <alignment horizontal="left" vertical="top" wrapText="1"/>
    </xf>
    <xf numFmtId="0" fontId="3" fillId="2" borderId="2" xfId="0" applyFont="1" applyFill="1" applyBorder="1" applyAlignment="1">
      <alignment horizontal="left"/>
    </xf>
    <xf numFmtId="0" fontId="2" fillId="0" borderId="4" xfId="0" applyFont="1" applyBorder="1" applyAlignment="1" applyProtection="1">
      <alignment horizontal="left"/>
      <protection locked="0"/>
    </xf>
    <xf numFmtId="169" fontId="2" fillId="0" borderId="4" xfId="1" applyFont="1" applyBorder="1" applyAlignment="1">
      <alignment horizontal="left"/>
    </xf>
    <xf numFmtId="1" fontId="2" fillId="0" borderId="4" xfId="0" applyNumberFormat="1" applyFont="1" applyBorder="1" applyAlignment="1">
      <alignment horizontal="left"/>
    </xf>
    <xf numFmtId="167" fontId="2" fillId="0" borderId="4" xfId="0" applyNumberFormat="1" applyFont="1" applyBorder="1" applyAlignment="1">
      <alignment horizontal="left"/>
    </xf>
    <xf numFmtId="0" fontId="9" fillId="0" borderId="4" xfId="0" applyFont="1" applyBorder="1"/>
    <xf numFmtId="0" fontId="6" fillId="0" borderId="1" xfId="0" applyFont="1" applyBorder="1" applyAlignment="1" applyProtection="1">
      <alignment horizontal="left"/>
      <protection locked="0"/>
    </xf>
    <xf numFmtId="164" fontId="6" fillId="0" borderId="1" xfId="0" applyNumberFormat="1" applyFont="1" applyBorder="1" applyAlignment="1" applyProtection="1">
      <alignment horizontal="left"/>
      <protection locked="0"/>
    </xf>
    <xf numFmtId="169" fontId="0" fillId="0" borderId="1" xfId="1" applyFont="1" applyBorder="1" applyAlignment="1">
      <alignment horizontal="left"/>
    </xf>
    <xf numFmtId="1" fontId="2" fillId="0" borderId="1" xfId="0" applyNumberFormat="1" applyFont="1" applyBorder="1" applyAlignment="1">
      <alignment horizontal="left"/>
    </xf>
    <xf numFmtId="167" fontId="0" fillId="0" borderId="1" xfId="0" applyNumberFormat="1" applyBorder="1" applyAlignment="1">
      <alignment horizontal="left"/>
    </xf>
    <xf numFmtId="0" fontId="6" fillId="0" borderId="1" xfId="0" applyFont="1" applyBorder="1" applyProtection="1">
      <protection locked="0"/>
    </xf>
    <xf numFmtId="0" fontId="7" fillId="0" borderId="1" xfId="0" applyFont="1" applyBorder="1" applyAlignment="1" applyProtection="1">
      <alignment horizontal="left"/>
      <protection locked="0"/>
    </xf>
    <xf numFmtId="0" fontId="6" fillId="0" borderId="3" xfId="0" applyFont="1" applyBorder="1" applyAlignment="1" applyProtection="1">
      <alignment horizontal="left"/>
      <protection locked="0"/>
    </xf>
    <xf numFmtId="164" fontId="6" fillId="0" borderId="3" xfId="0" applyNumberFormat="1" applyFont="1" applyBorder="1" applyAlignment="1" applyProtection="1">
      <alignment horizontal="left"/>
      <protection locked="0"/>
    </xf>
    <xf numFmtId="169" fontId="0" fillId="0" borderId="3" xfId="1" applyFont="1" applyBorder="1" applyAlignment="1">
      <alignment horizontal="left"/>
    </xf>
    <xf numFmtId="1" fontId="2" fillId="0" borderId="3" xfId="0" applyNumberFormat="1" applyFont="1" applyBorder="1" applyAlignment="1">
      <alignment horizontal="left"/>
    </xf>
    <xf numFmtId="164" fontId="0" fillId="0" borderId="4" xfId="0" applyNumberFormat="1" applyBorder="1" applyAlignment="1">
      <alignment horizontal="left"/>
    </xf>
    <xf numFmtId="0" fontId="0" fillId="0" borderId="4" xfId="0" applyBorder="1" applyAlignment="1">
      <alignment horizontal="left"/>
    </xf>
    <xf numFmtId="164" fontId="0" fillId="0" borderId="1" xfId="0" applyNumberFormat="1" applyBorder="1" applyAlignment="1">
      <alignment horizontal="left"/>
    </xf>
    <xf numFmtId="164" fontId="0" fillId="0" borderId="3" xfId="0" applyNumberFormat="1" applyBorder="1" applyAlignment="1">
      <alignment horizontal="left"/>
    </xf>
    <xf numFmtId="0" fontId="0" fillId="0" borderId="3" xfId="0" applyBorder="1" applyAlignment="1">
      <alignment horizontal="left"/>
    </xf>
    <xf numFmtId="0" fontId="0" fillId="0" borderId="2" xfId="0" applyBorder="1" applyAlignment="1">
      <alignment horizontal="left"/>
    </xf>
    <xf numFmtId="0" fontId="0" fillId="0" borderId="0" xfId="0" applyAlignment="1">
      <alignment horizontal="left" vertical="center"/>
    </xf>
    <xf numFmtId="0" fontId="0" fillId="0" borderId="0" xfId="0" applyNumberFormat="1" applyAlignment="1">
      <alignment horizontal="left" vertical="center"/>
    </xf>
    <xf numFmtId="171" fontId="0" fillId="0" borderId="1" xfId="3" applyNumberFormat="1" applyFont="1" applyBorder="1" applyAlignment="1">
      <alignment horizontal="left" vertical="center"/>
    </xf>
    <xf numFmtId="0" fontId="0" fillId="0" borderId="1" xfId="0" applyBorder="1" applyAlignment="1">
      <alignment horizontal="left" vertical="center"/>
    </xf>
    <xf numFmtId="172" fontId="0" fillId="0" borderId="0" xfId="0" applyNumberFormat="1" applyAlignment="1">
      <alignment horizontal="left" vertical="center"/>
    </xf>
    <xf numFmtId="0" fontId="3" fillId="0" borderId="1" xfId="0" applyFont="1" applyBorder="1" applyAlignment="1">
      <alignment horizontal="left" vertical="center"/>
    </xf>
    <xf numFmtId="171" fontId="0" fillId="0" borderId="1" xfId="1" applyNumberFormat="1" applyFont="1" applyBorder="1" applyAlignment="1">
      <alignment horizontal="left" vertical="center"/>
    </xf>
    <xf numFmtId="171" fontId="8" fillId="0" borderId="1" xfId="1" applyNumberFormat="1" applyFont="1" applyBorder="1" applyAlignment="1">
      <alignment horizontal="left" vertical="center"/>
    </xf>
    <xf numFmtId="0" fontId="0" fillId="0" borderId="5" xfId="0" applyBorder="1" applyAlignment="1">
      <alignment horizontal="left" vertical="center"/>
    </xf>
    <xf numFmtId="0" fontId="3" fillId="0" borderId="5" xfId="0" applyFont="1" applyBorder="1" applyAlignment="1">
      <alignment horizontal="left" vertical="center"/>
    </xf>
    <xf numFmtId="0" fontId="0" fillId="0" borderId="6" xfId="0" applyBorder="1" applyAlignment="1">
      <alignment horizontal="left" vertical="top"/>
    </xf>
    <xf numFmtId="171" fontId="0" fillId="0" borderId="4" xfId="3" applyNumberFormat="1" applyFont="1" applyBorder="1" applyAlignment="1">
      <alignment horizontal="left" vertical="center"/>
    </xf>
    <xf numFmtId="171" fontId="0" fillId="0" borderId="3" xfId="3" applyNumberFormat="1" applyFont="1" applyBorder="1" applyAlignment="1">
      <alignment horizontal="left" vertical="center"/>
    </xf>
    <xf numFmtId="0" fontId="0" fillId="0" borderId="0" xfId="0" applyBorder="1" applyAlignment="1">
      <alignment horizontal="left"/>
    </xf>
    <xf numFmtId="0" fontId="0" fillId="0" borderId="0" xfId="0" applyBorder="1" applyAlignment="1">
      <alignment horizontal="left" vertical="top"/>
    </xf>
    <xf numFmtId="0" fontId="0" fillId="0" borderId="0" xfId="0" applyBorder="1" applyAlignment="1">
      <alignment horizontal="left" vertical="center"/>
    </xf>
    <xf numFmtId="173" fontId="0" fillId="0" borderId="1" xfId="1" applyNumberFormat="1" applyFont="1" applyBorder="1" applyAlignment="1">
      <alignment horizontal="left" vertical="center"/>
    </xf>
    <xf numFmtId="0" fontId="10" fillId="0" borderId="5" xfId="0" applyFont="1" applyBorder="1" applyAlignment="1">
      <alignment horizontal="left" vertical="center"/>
    </xf>
    <xf numFmtId="0" fontId="10" fillId="0" borderId="5" xfId="0" applyFont="1" applyBorder="1" applyAlignment="1" applyProtection="1">
      <alignment horizontal="left" vertical="center"/>
      <protection locked="0"/>
    </xf>
    <xf numFmtId="0" fontId="0" fillId="0" borderId="0" xfId="0" applyAlignment="1" applyProtection="1">
      <alignment horizontal="left"/>
      <protection locked="0"/>
    </xf>
    <xf numFmtId="0" fontId="0" fillId="0" borderId="0" xfId="0" applyBorder="1" applyAlignment="1" applyProtection="1">
      <alignment horizontal="left"/>
      <protection locked="0"/>
    </xf>
    <xf numFmtId="0" fontId="0" fillId="0" borderId="2" xfId="0" applyBorder="1" applyAlignment="1" applyProtection="1">
      <alignment horizontal="left" vertical="top" wrapText="1"/>
    </xf>
    <xf numFmtId="0" fontId="0" fillId="0" borderId="2" xfId="0" applyBorder="1" applyAlignment="1" applyProtection="1">
      <alignment horizontal="left" vertical="top"/>
    </xf>
    <xf numFmtId="0" fontId="0" fillId="0" borderId="0" xfId="0" applyAlignment="1" applyProtection="1">
      <alignment horizontal="left" vertical="top"/>
    </xf>
    <xf numFmtId="0" fontId="0" fillId="0" borderId="0" xfId="0" applyAlignment="1" applyProtection="1">
      <alignment horizontal="left" vertical="top" wrapText="1"/>
    </xf>
    <xf numFmtId="0" fontId="3" fillId="0" borderId="0" xfId="0" applyFont="1" applyAlignment="1" applyProtection="1">
      <alignment horizontal="left" vertical="top"/>
    </xf>
    <xf numFmtId="0" fontId="12" fillId="0" borderId="0" xfId="0" applyFont="1" applyAlignment="1" applyProtection="1">
      <alignment horizontal="left" vertical="top"/>
    </xf>
    <xf numFmtId="0" fontId="13" fillId="0" borderId="1" xfId="0" applyFont="1" applyBorder="1"/>
    <xf numFmtId="0" fontId="13" fillId="0" borderId="3" xfId="0" applyFont="1" applyBorder="1"/>
    <xf numFmtId="0" fontId="6" fillId="0" borderId="0" xfId="0" applyFont="1" applyAlignment="1">
      <alignment horizontal="left"/>
    </xf>
    <xf numFmtId="0" fontId="6" fillId="0" borderId="1" xfId="0" applyFont="1" applyBorder="1" applyAlignment="1">
      <alignment horizontal="left" vertical="top"/>
    </xf>
    <xf numFmtId="0" fontId="6" fillId="0" borderId="3" xfId="0" applyFont="1" applyBorder="1" applyAlignment="1">
      <alignment horizontal="left" vertical="top"/>
    </xf>
    <xf numFmtId="0" fontId="6" fillId="0" borderId="0" xfId="0" applyFont="1" applyAlignment="1">
      <alignment horizontal="left" vertical="top"/>
    </xf>
    <xf numFmtId="0" fontId="4" fillId="0" borderId="0" xfId="2" applyAlignment="1" applyProtection="1"/>
    <xf numFmtId="0" fontId="14" fillId="0" borderId="0" xfId="0" applyNumberFormat="1" applyFont="1" applyAlignment="1">
      <alignment horizontal="center" vertical="center"/>
    </xf>
    <xf numFmtId="0" fontId="15" fillId="0" borderId="2" xfId="0" applyFont="1" applyBorder="1" applyAlignment="1">
      <alignment horizontal="left"/>
    </xf>
    <xf numFmtId="0" fontId="16" fillId="0" borderId="2" xfId="0" applyFont="1" applyBorder="1" applyAlignment="1" applyProtection="1">
      <alignment horizontal="left" vertical="top"/>
    </xf>
    <xf numFmtId="0" fontId="7" fillId="0" borderId="0" xfId="0" applyFont="1" applyAlignment="1" applyProtection="1">
      <alignment horizontal="left" vertical="top"/>
    </xf>
    <xf numFmtId="171" fontId="1" fillId="0" borderId="1" xfId="1" applyNumberFormat="1" applyBorder="1" applyAlignment="1">
      <alignment horizontal="left" vertical="center"/>
    </xf>
    <xf numFmtId="0" fontId="12" fillId="0" borderId="0" xfId="0" applyFont="1" applyBorder="1" applyAlignment="1">
      <alignment horizontal="left" vertical="top"/>
    </xf>
    <xf numFmtId="0" fontId="12" fillId="0" borderId="0" xfId="0" applyFont="1" applyBorder="1" applyAlignment="1" applyProtection="1">
      <alignment horizontal="left" vertical="center"/>
      <protection locked="0"/>
    </xf>
    <xf numFmtId="171" fontId="17" fillId="0" borderId="1" xfId="1" applyNumberFormat="1" applyFont="1" applyBorder="1" applyAlignment="1">
      <alignment horizontal="left" vertical="center" wrapText="1"/>
    </xf>
    <xf numFmtId="0" fontId="18" fillId="0" borderId="0" xfId="0" applyFont="1" applyBorder="1" applyAlignment="1">
      <alignment horizontal="left" vertical="center"/>
    </xf>
    <xf numFmtId="0" fontId="19" fillId="0" borderId="1" xfId="0" applyFont="1" applyBorder="1" applyAlignment="1">
      <alignment horizontal="left" vertical="center"/>
    </xf>
    <xf numFmtId="0" fontId="18" fillId="0" borderId="1" xfId="0" applyFont="1" applyBorder="1" applyAlignment="1">
      <alignment horizontal="left" vertical="center"/>
    </xf>
    <xf numFmtId="173" fontId="18" fillId="0" borderId="1" xfId="1" applyNumberFormat="1" applyFont="1" applyBorder="1" applyAlignment="1">
      <alignment horizontal="left" vertical="center"/>
    </xf>
    <xf numFmtId="171" fontId="20" fillId="0" borderId="1" xfId="1" applyNumberFormat="1" applyFont="1" applyBorder="1" applyAlignment="1">
      <alignment horizontal="left" vertical="center"/>
    </xf>
    <xf numFmtId="0" fontId="18" fillId="0" borderId="0" xfId="0" applyFont="1" applyBorder="1" applyAlignment="1">
      <alignment horizontal="left"/>
    </xf>
    <xf numFmtId="0" fontId="18" fillId="0" borderId="0" xfId="0" applyFont="1" applyAlignment="1">
      <alignment horizontal="left"/>
    </xf>
    <xf numFmtId="171" fontId="18" fillId="0" borderId="0" xfId="1" applyNumberFormat="1" applyFont="1" applyAlignment="1">
      <alignment horizontal="left"/>
    </xf>
    <xf numFmtId="0" fontId="18" fillId="0" borderId="0" xfId="0" applyNumberFormat="1" applyFont="1" applyAlignment="1">
      <alignment horizontal="left"/>
    </xf>
    <xf numFmtId="170" fontId="18" fillId="0" borderId="0" xfId="0" applyNumberFormat="1" applyFont="1" applyAlignment="1">
      <alignment horizontal="left"/>
    </xf>
    <xf numFmtId="170" fontId="18" fillId="0" borderId="0" xfId="0" quotePrefix="1" applyNumberFormat="1" applyFont="1" applyAlignment="1">
      <alignment horizontal="left"/>
    </xf>
    <xf numFmtId="169" fontId="18" fillId="0" borderId="0" xfId="1" applyFont="1" applyAlignment="1">
      <alignment horizontal="left"/>
    </xf>
    <xf numFmtId="49" fontId="18" fillId="0" borderId="0" xfId="0" quotePrefix="1" applyNumberFormat="1" applyFont="1" applyAlignment="1">
      <alignment horizontal="left"/>
    </xf>
    <xf numFmtId="18" fontId="0" fillId="0" borderId="4" xfId="3" applyNumberFormat="1" applyFont="1" applyBorder="1" applyAlignment="1">
      <alignment horizontal="left" vertical="center"/>
    </xf>
    <xf numFmtId="18" fontId="0" fillId="0" borderId="1" xfId="3" applyNumberFormat="1" applyFont="1" applyBorder="1" applyAlignment="1">
      <alignment horizontal="left" vertical="center"/>
    </xf>
    <xf numFmtId="18" fontId="0" fillId="0" borderId="3" xfId="3" applyNumberFormat="1" applyFont="1" applyBorder="1" applyAlignment="1">
      <alignment horizontal="left" vertical="center"/>
    </xf>
    <xf numFmtId="0" fontId="21" fillId="0" borderId="5" xfId="0" applyFont="1" applyBorder="1" applyAlignment="1">
      <alignment horizontal="left" vertical="center"/>
    </xf>
    <xf numFmtId="0" fontId="18" fillId="0" borderId="5" xfId="0" applyFont="1" applyBorder="1" applyAlignment="1">
      <alignment horizontal="left" vertical="center"/>
    </xf>
    <xf numFmtId="171" fontId="18" fillId="0" borderId="5" xfId="1" applyNumberFormat="1" applyFont="1" applyBorder="1" applyAlignment="1">
      <alignment horizontal="left" vertical="center"/>
    </xf>
    <xf numFmtId="0" fontId="3" fillId="0" borderId="3" xfId="0" applyFont="1" applyBorder="1" applyAlignment="1">
      <alignment horizontal="left" vertical="center"/>
    </xf>
    <xf numFmtId="0" fontId="0" fillId="0" borderId="3" xfId="0" applyBorder="1" applyAlignment="1">
      <alignment horizontal="left" vertical="center"/>
    </xf>
    <xf numFmtId="171" fontId="17" fillId="0" borderId="3" xfId="1" applyNumberFormat="1" applyFont="1" applyBorder="1" applyAlignment="1">
      <alignment horizontal="left" vertical="center" wrapText="1"/>
    </xf>
    <xf numFmtId="0" fontId="22" fillId="0" borderId="2" xfId="0" applyFont="1" applyBorder="1" applyAlignment="1">
      <alignment horizontal="left"/>
    </xf>
    <xf numFmtId="0" fontId="23" fillId="0" borderId="2" xfId="0" applyFont="1" applyBorder="1" applyAlignment="1">
      <alignment horizontal="right"/>
    </xf>
    <xf numFmtId="0" fontId="23" fillId="0" borderId="2" xfId="0" applyFont="1" applyBorder="1" applyAlignment="1">
      <alignment horizontal="left"/>
    </xf>
    <xf numFmtId="0" fontId="22" fillId="0" borderId="2" xfId="0" applyFont="1" applyBorder="1" applyAlignment="1">
      <alignment horizontal="right"/>
    </xf>
    <xf numFmtId="174" fontId="23" fillId="0" borderId="2" xfId="0" applyNumberFormat="1" applyFont="1" applyBorder="1" applyAlignment="1">
      <alignment horizontal="left"/>
    </xf>
    <xf numFmtId="0" fontId="24" fillId="0" borderId="1" xfId="2" applyFont="1" applyBorder="1" applyAlignment="1" applyProtection="1"/>
    <xf numFmtId="0" fontId="25" fillId="0" borderId="0" xfId="0" applyFont="1" applyBorder="1" applyAlignment="1">
      <alignment horizontal="left"/>
    </xf>
    <xf numFmtId="0" fontId="25" fillId="0" borderId="0" xfId="0" applyFont="1" applyAlignment="1">
      <alignment horizontal="left"/>
    </xf>
    <xf numFmtId="171" fontId="25" fillId="0" borderId="0" xfId="1" applyNumberFormat="1" applyFont="1" applyAlignment="1">
      <alignment horizontal="left"/>
    </xf>
    <xf numFmtId="0" fontId="25" fillId="0" borderId="0" xfId="0" applyNumberFormat="1" applyFont="1" applyAlignment="1">
      <alignment horizontal="left"/>
    </xf>
    <xf numFmtId="170" fontId="25" fillId="0" borderId="0" xfId="0" quotePrefix="1" applyNumberFormat="1" applyFont="1" applyAlignment="1">
      <alignment horizontal="left"/>
    </xf>
    <xf numFmtId="170" fontId="25" fillId="0" borderId="0" xfId="0" applyNumberFormat="1" applyFont="1" applyAlignment="1">
      <alignment horizontal="left"/>
    </xf>
    <xf numFmtId="169" fontId="25" fillId="0" borderId="0" xfId="1" applyFont="1" applyAlignment="1">
      <alignment horizontal="left"/>
    </xf>
    <xf numFmtId="49" fontId="25" fillId="0" borderId="0" xfId="0" quotePrefix="1" applyNumberFormat="1" applyFont="1" applyAlignment="1">
      <alignment horizontal="left"/>
    </xf>
    <xf numFmtId="0" fontId="2" fillId="0" borderId="1" xfId="0" applyFont="1" applyBorder="1" applyAlignment="1" applyProtection="1">
      <alignment horizontal="left"/>
      <protection locked="0"/>
    </xf>
    <xf numFmtId="169" fontId="2" fillId="0" borderId="1" xfId="1" applyFont="1" applyBorder="1" applyAlignment="1">
      <alignment horizontal="left"/>
    </xf>
    <xf numFmtId="167" fontId="2" fillId="0" borderId="1" xfId="0" applyNumberFormat="1" applyFont="1" applyBorder="1" applyAlignment="1">
      <alignment horizontal="left"/>
    </xf>
    <xf numFmtId="0" fontId="9" fillId="0" borderId="1" xfId="0" applyFont="1" applyBorder="1"/>
    <xf numFmtId="0" fontId="26" fillId="0" borderId="2" xfId="0" applyFont="1" applyBorder="1" applyAlignment="1">
      <alignment horizontal="right"/>
    </xf>
    <xf numFmtId="0" fontId="3" fillId="0" borderId="0" xfId="0" applyFont="1" applyBorder="1" applyAlignment="1">
      <alignment horizontal="left" vertical="center"/>
    </xf>
    <xf numFmtId="0" fontId="0" fillId="0" borderId="5" xfId="0" applyBorder="1" applyAlignment="1">
      <alignment horizontal="left"/>
    </xf>
  </cellXfs>
  <cellStyles count="4">
    <cellStyle name="DateTime" xfId="1" xr:uid="{00000000-0005-0000-0000-000000000000}"/>
    <cellStyle name="Hyperlink" xfId="2" builtinId="8"/>
    <cellStyle name="Normal" xfId="0" builtinId="0"/>
    <cellStyle name="Time" xfId="3" xr:uid="{00000000-0005-0000-0000-000003000000}"/>
  </cellStyles>
  <dxfs count="6">
    <dxf>
      <fill>
        <patternFill>
          <bgColor indexed="57"/>
        </patternFill>
      </fill>
    </dxf>
    <dxf>
      <fill>
        <patternFill patternType="solid">
          <bgColor indexed="43"/>
        </patternFill>
      </fill>
    </dxf>
    <dxf>
      <font>
        <b/>
        <i val="0"/>
        <condense val="0"/>
        <extend val="0"/>
      </font>
      <fill>
        <patternFill>
          <bgColor indexed="22"/>
        </patternFill>
      </fill>
    </dxf>
    <dxf>
      <fill>
        <patternFill>
          <bgColor indexed="57"/>
        </patternFill>
      </fill>
    </dxf>
    <dxf>
      <fill>
        <patternFill patternType="solid">
          <bgColor indexed="43"/>
        </patternFill>
      </fill>
    </dxf>
    <dxf>
      <font>
        <b/>
        <i val="0"/>
        <condense val="0"/>
        <extend val="0"/>
      </font>
      <fill>
        <patternFill>
          <bgColor indexed="2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2.gif"/></Relationships>
</file>

<file path=xl/drawings/_rels/drawing2.xml.rels><?xml version="1.0" encoding="UTF-8" standalone="yes"?>
<Relationships xmlns="http://schemas.openxmlformats.org/package/2006/relationships"><Relationship Id="rId1" Type="http://schemas.openxmlformats.org/officeDocument/2006/relationships/image" Target="../media/image2.gi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285750</xdr:colOff>
      <xdr:row>53</xdr:row>
      <xdr:rowOff>85725</xdr:rowOff>
    </xdr:from>
    <xdr:to>
      <xdr:col>17</xdr:col>
      <xdr:colOff>0</xdr:colOff>
      <xdr:row>53</xdr:row>
      <xdr:rowOff>2876550</xdr:rowOff>
    </xdr:to>
    <xdr:sp macro="" textlink="">
      <xdr:nvSpPr>
        <xdr:cNvPr id="1036" name="Text Box 12">
          <a:extLst>
            <a:ext uri="{FF2B5EF4-FFF2-40B4-BE49-F238E27FC236}">
              <a16:creationId xmlns:a16="http://schemas.microsoft.com/office/drawing/2014/main" id="{00000000-0008-0000-0000-00000C040000}"/>
            </a:ext>
          </a:extLst>
        </xdr:cNvPr>
        <xdr:cNvSpPr txBox="1">
          <a:spLocks noChangeArrowheads="1"/>
        </xdr:cNvSpPr>
      </xdr:nvSpPr>
      <xdr:spPr bwMode="auto">
        <a:xfrm>
          <a:off x="409575" y="7181850"/>
          <a:ext cx="12058650" cy="279082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000000"/>
              </a:solidFill>
              <a:latin typeface="Arial"/>
              <a:cs typeface="Arial"/>
            </a:rPr>
            <a:t>Notes:</a:t>
          </a:r>
        </a:p>
      </xdr:txBody>
    </xdr:sp>
    <xdr:clientData/>
  </xdr:twoCellAnchor>
  <xdr:twoCellAnchor editAs="oneCell">
    <xdr:from>
      <xdr:col>1</xdr:col>
      <xdr:colOff>328613</xdr:colOff>
      <xdr:row>27</xdr:row>
      <xdr:rowOff>204789</xdr:rowOff>
    </xdr:from>
    <xdr:to>
      <xdr:col>1</xdr:col>
      <xdr:colOff>762003</xdr:colOff>
      <xdr:row>42</xdr:row>
      <xdr:rowOff>201922</xdr:rowOff>
    </xdr:to>
    <xdr:pic>
      <xdr:nvPicPr>
        <xdr:cNvPr id="5" name="Picture 4" descr="Elsey World Logo.gif">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cstate="print"/>
        <a:stretch>
          <a:fillRect/>
        </a:stretch>
      </xdr:blipFill>
      <xdr:spPr>
        <a:xfrm rot="16200000">
          <a:off x="-972496" y="3087048"/>
          <a:ext cx="3283258" cy="43339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6</xdr:col>
          <xdr:colOff>19050</xdr:colOff>
          <xdr:row>0</xdr:row>
          <xdr:rowOff>66675</xdr:rowOff>
        </xdr:from>
        <xdr:to>
          <xdr:col>6</xdr:col>
          <xdr:colOff>1028700</xdr:colOff>
          <xdr:row>1</xdr:row>
          <xdr:rowOff>0</xdr:rowOff>
        </xdr:to>
        <xdr:sp macro="" textlink="">
          <xdr:nvSpPr>
            <xdr:cNvPr id="1040" name="AutoRefresh"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xdr:col>
      <xdr:colOff>381000</xdr:colOff>
      <xdr:row>27</xdr:row>
      <xdr:rowOff>19050</xdr:rowOff>
    </xdr:from>
    <xdr:to>
      <xdr:col>1</xdr:col>
      <xdr:colOff>814390</xdr:colOff>
      <xdr:row>42</xdr:row>
      <xdr:rowOff>16183</xdr:rowOff>
    </xdr:to>
    <xdr:pic>
      <xdr:nvPicPr>
        <xdr:cNvPr id="3" name="Picture 2" descr="Elsey World Logo.gif">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stretch>
          <a:fillRect/>
        </a:stretch>
      </xdr:blipFill>
      <xdr:spPr>
        <a:xfrm rot="16200000">
          <a:off x="-920109" y="3082284"/>
          <a:ext cx="3283258" cy="43339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1.xml"/><Relationship Id="rId3" Type="http://schemas.openxmlformats.org/officeDocument/2006/relationships/hyperlink" Target="http://www.timeanddate.com/worldclock/city.html?n=263" TargetMode="External"/><Relationship Id="rId7" Type="http://schemas.openxmlformats.org/officeDocument/2006/relationships/vmlDrawing" Target="../drawings/vmlDrawing1.vml"/><Relationship Id="rId2" Type="http://schemas.openxmlformats.org/officeDocument/2006/relationships/hyperlink" Target="http://www.timeanddate.com/worldclock/city.html?n=137" TargetMode="External"/><Relationship Id="rId1" Type="http://schemas.openxmlformats.org/officeDocument/2006/relationships/hyperlink" Target="http://www.timeanddate.com/worldclock/city.html?n=240"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www.timeanddate.com/worldclock/city.html?n=136" TargetMode="External"/><Relationship Id="rId9" Type="http://schemas.openxmlformats.org/officeDocument/2006/relationships/image" Target="../media/image1.emf"/></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www.timeanddate.com/worldclock/city.html?n=438"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0">
    <pageSetUpPr fitToPage="1"/>
  </sheetPr>
  <dimension ref="A1:S61"/>
  <sheetViews>
    <sheetView showGridLines="0" showRowColHeaders="0" tabSelected="1" workbookViewId="0">
      <pane ySplit="27" topLeftCell="A28" activePane="bottomLeft" state="frozen"/>
      <selection activeCell="B8" sqref="B8"/>
      <selection pane="bottomLeft" activeCell="G4" sqref="G4"/>
    </sheetView>
  </sheetViews>
  <sheetFormatPr defaultColWidth="0" defaultRowHeight="12.75" zeroHeight="1" x14ac:dyDescent="0.2"/>
  <cols>
    <col min="1" max="1" width="1.85546875" style="3" customWidth="1"/>
    <col min="2" max="2" width="18.28515625" style="3" customWidth="1"/>
    <col min="3" max="3" width="9" style="3" hidden="1" customWidth="1"/>
    <col min="4" max="4" width="2.42578125" style="3" customWidth="1"/>
    <col min="5" max="5" width="19" style="3" customWidth="1"/>
    <col min="6" max="6" width="2.42578125" style="3" customWidth="1"/>
    <col min="7" max="7" width="21.7109375" style="3" customWidth="1"/>
    <col min="8" max="8" width="2.42578125" style="3" customWidth="1"/>
    <col min="9" max="9" width="21.7109375" style="3" customWidth="1"/>
    <col min="10" max="10" width="2.42578125" style="3" customWidth="1"/>
    <col min="11" max="11" width="21.85546875" style="3" customWidth="1"/>
    <col min="12" max="12" width="2.42578125" style="3" customWidth="1"/>
    <col min="13" max="13" width="21.85546875" style="3" customWidth="1"/>
    <col min="14" max="14" width="2.42578125" style="3" customWidth="1"/>
    <col min="15" max="15" width="21.85546875" style="3" customWidth="1"/>
    <col min="16" max="16" width="2.42578125" style="3" customWidth="1"/>
    <col min="17" max="17" width="21.85546875" style="3" customWidth="1"/>
    <col min="18" max="18" width="3.140625" style="3" customWidth="1"/>
    <col min="19" max="19" width="2.28515625" style="69" customWidth="1"/>
    <col min="20" max="16384" width="9.140625" style="3" hidden="1"/>
  </cols>
  <sheetData>
    <row r="1" spans="1:19" s="55" customFormat="1" ht="24" customHeight="1" x14ac:dyDescent="0.25">
      <c r="A1" s="91" t="s">
        <v>368</v>
      </c>
      <c r="R1" s="138" t="s">
        <v>441</v>
      </c>
      <c r="S1" s="69"/>
    </row>
    <row r="2" spans="1:19" s="66" customFormat="1" ht="12.75" customHeight="1" x14ac:dyDescent="0.2">
      <c r="S2" s="70"/>
    </row>
    <row r="3" spans="1:19" s="70" customFormat="1" ht="12" customHeight="1" x14ac:dyDescent="0.2"/>
    <row r="4" spans="1:19" s="64" customFormat="1" ht="15" x14ac:dyDescent="0.2">
      <c r="A4" s="71"/>
      <c r="B4" s="65" t="s">
        <v>30</v>
      </c>
      <c r="C4" s="65"/>
      <c r="E4" s="74" t="s">
        <v>221</v>
      </c>
      <c r="F4" s="73"/>
      <c r="G4" s="74" t="s">
        <v>31</v>
      </c>
      <c r="H4" s="73"/>
      <c r="I4" s="74" t="s">
        <v>37</v>
      </c>
      <c r="J4" s="73"/>
      <c r="K4" s="74" t="s">
        <v>35</v>
      </c>
      <c r="L4" s="73"/>
      <c r="M4" s="74" t="s">
        <v>161</v>
      </c>
      <c r="N4" s="73"/>
      <c r="O4" s="74"/>
      <c r="P4" s="73"/>
      <c r="Q4" s="74"/>
      <c r="S4" s="71"/>
    </row>
    <row r="5" spans="1:19" s="59" customFormat="1" x14ac:dyDescent="0.2">
      <c r="A5" s="71"/>
      <c r="B5" s="61" t="s">
        <v>414</v>
      </c>
      <c r="C5" s="61"/>
      <c r="E5" s="89" t="str">
        <f>IF(E10,IF(E11,"","Info…"),"Pick a city above")</f>
        <v/>
      </c>
      <c r="G5" s="89" t="str">
        <f ca="1">IF(G10,"Info…","Pick a city above")</f>
        <v>Info…</v>
      </c>
      <c r="I5" s="89" t="str">
        <f ca="1">IF(I10,"Info…","Pick a city above")</f>
        <v>Info…</v>
      </c>
      <c r="K5" s="89" t="str">
        <f ca="1">IF(K10,"Info…","Pick a city above")</f>
        <v>Info…</v>
      </c>
      <c r="M5" s="89" t="str">
        <f ca="1">IF(M10,"Info…","Pick a city above")</f>
        <v>Info…</v>
      </c>
      <c r="O5" t="str">
        <f>IF(O10,"Info…","Pick a city above")</f>
        <v>Pick a city above</v>
      </c>
      <c r="Q5" t="str">
        <f>IF(Q10,"Info…","Pick a city above")</f>
        <v>Pick a city above</v>
      </c>
      <c r="S5" s="71"/>
    </row>
    <row r="6" spans="1:19" s="59" customFormat="1" x14ac:dyDescent="0.2">
      <c r="A6" s="71"/>
      <c r="B6" s="61" t="s">
        <v>370</v>
      </c>
      <c r="C6" s="61"/>
      <c r="E6" s="72" t="str">
        <f ca="1">IF(E10,E23,"")</f>
        <v>Wed 10:42:04 AM*</v>
      </c>
      <c r="G6" s="72" t="str">
        <f ca="1">IF(G10,G23,"")</f>
        <v>Wed 10:42:04 AM*</v>
      </c>
      <c r="I6" s="72" t="str">
        <f ca="1">IF(I10,I23,"")</f>
        <v>Tue 3:42:04 PM</v>
      </c>
      <c r="K6" s="72" t="str">
        <f ca="1">IF(K10,K23,"")</f>
        <v>Tue 11:42:04 PM</v>
      </c>
      <c r="M6" s="72" t="str">
        <f ca="1">IF(M10,M23,"")</f>
        <v>Tue 6:42:04 PM</v>
      </c>
      <c r="O6" s="72" t="str">
        <f>IF(O10,O23,"")</f>
        <v/>
      </c>
      <c r="Q6" s="72" t="str">
        <f>IF(Q10,Q23,"")</f>
        <v/>
      </c>
      <c r="S6" s="71"/>
    </row>
    <row r="7" spans="1:19" s="59" customFormat="1" x14ac:dyDescent="0.2">
      <c r="A7" s="71"/>
      <c r="B7" s="61" t="s">
        <v>367</v>
      </c>
      <c r="C7" s="61"/>
      <c r="E7" s="63" t="str">
        <f>IF(E10,E25,"")</f>
        <v>Australian Eastern Daylight Time</v>
      </c>
      <c r="G7" s="63" t="str">
        <f ca="1">IF(G10,G25,"")</f>
        <v>Australian Eastern Daylight Time</v>
      </c>
      <c r="I7" s="63" t="str">
        <f ca="1">IF(I10,I25,"")</f>
        <v>Pacific Standard Time</v>
      </c>
      <c r="K7" s="63" t="str">
        <f ca="1">IF(K10,K25,"")</f>
        <v>Western European Standard Time</v>
      </c>
      <c r="M7" s="63" t="str">
        <f ca="1">IF(M10,M25,"")</f>
        <v>Eastern Standard Time</v>
      </c>
      <c r="O7" s="63" t="str">
        <f>IF(O10,O25,"")</f>
        <v/>
      </c>
      <c r="Q7" s="63" t="str">
        <f>IF(Q10,Q25,"")</f>
        <v/>
      </c>
      <c r="S7" s="71"/>
    </row>
    <row r="8" spans="1:19" s="71" customFormat="1" x14ac:dyDescent="0.2">
      <c r="B8" s="61" t="str">
        <f>"Offset from " &amp; E4</f>
        <v>Offset from Home</v>
      </c>
      <c r="C8" s="61"/>
      <c r="D8" s="59"/>
      <c r="E8" s="62" t="str">
        <f>IF(E10,E16,"")</f>
        <v>0:00</v>
      </c>
      <c r="F8" s="59"/>
      <c r="G8" s="62" t="str">
        <f ca="1">IF(G10,G16,"")</f>
        <v>0:00</v>
      </c>
      <c r="H8" s="59"/>
      <c r="I8" s="62" t="str">
        <f ca="1">IF(I10,I16,"")</f>
        <v>-19:00</v>
      </c>
      <c r="J8" s="59"/>
      <c r="K8" s="62" t="str">
        <f ca="1">IF(K10,K16,"")</f>
        <v>-11:00</v>
      </c>
      <c r="L8" s="59"/>
      <c r="M8" s="62" t="str">
        <f ca="1">IF(M10,M16,"")</f>
        <v>-16:00</v>
      </c>
      <c r="N8" s="59"/>
      <c r="O8" s="62" t="str">
        <f>IF(O10,O16,"")</f>
        <v/>
      </c>
      <c r="P8" s="59"/>
      <c r="Q8" s="62" t="str">
        <f>IF(Q10,Q16,"")</f>
        <v/>
      </c>
      <c r="R8" s="59"/>
    </row>
    <row r="9" spans="1:19" s="71" customFormat="1" hidden="1" x14ac:dyDescent="0.2">
      <c r="B9" s="61" t="s">
        <v>429</v>
      </c>
      <c r="C9" s="61"/>
      <c r="D9" s="59"/>
      <c r="E9" s="62" t="str">
        <f>IF(E10,E13,"")</f>
        <v>+11:00</v>
      </c>
      <c r="F9" s="59"/>
      <c r="G9" s="62" t="str">
        <f ca="1">IF(G10,G13,"")</f>
        <v>+11:00</v>
      </c>
      <c r="H9" s="59"/>
      <c r="I9" s="62" t="str">
        <f ca="1">IF(I10,I13,"")</f>
        <v>-8:00</v>
      </c>
      <c r="J9" s="59"/>
      <c r="K9" s="62" t="str">
        <f ca="1">IF(K10,K13,"")</f>
        <v>0:00</v>
      </c>
      <c r="L9" s="59"/>
      <c r="M9" s="62" t="str">
        <f ca="1">IF(M10,M13,"")</f>
        <v>-5:00</v>
      </c>
      <c r="N9" s="59"/>
      <c r="O9" s="62" t="str">
        <f>IF(O10,O13,"")</f>
        <v/>
      </c>
      <c r="P9" s="59"/>
      <c r="Q9" s="62" t="str">
        <f>IF(Q10,Q13,"")</f>
        <v/>
      </c>
      <c r="R9" s="59"/>
    </row>
    <row r="10" spans="1:19" s="127" customFormat="1" hidden="1" x14ac:dyDescent="0.2">
      <c r="A10" s="126"/>
      <c r="B10" s="127" t="s">
        <v>369</v>
      </c>
      <c r="E10" s="128" t="b">
        <f>AND(NOT(ISBLANK(E4)),NOT(ISNA(E12)))</f>
        <v>1</v>
      </c>
      <c r="G10" s="128" t="b">
        <f ca="1">AND($E10,NOT(ISBLANK(G4)),NOT(ISNA(G12)))</f>
        <v>1</v>
      </c>
      <c r="I10" s="128" t="b">
        <f ca="1">AND($E10,NOT(ISBLANK(I4)),NOT(ISNA(I12)))</f>
        <v>1</v>
      </c>
      <c r="K10" s="128" t="b">
        <f ca="1">AND($E10,NOT(ISBLANK(K4)),NOT(ISNA(K12)))</f>
        <v>1</v>
      </c>
      <c r="M10" s="128" t="b">
        <f ca="1">AND($E10,NOT(ISBLANK(M4)),NOT(ISNA(M12)))</f>
        <v>1</v>
      </c>
      <c r="O10" s="128" t="b">
        <f>AND($E10,NOT(ISBLANK(O4)),NOT(ISNA(O12)))</f>
        <v>0</v>
      </c>
      <c r="Q10" s="128" t="b">
        <f>AND($E10,NOT(ISBLANK(Q4)),NOT(ISNA(Q12)))</f>
        <v>0</v>
      </c>
      <c r="S10" s="126"/>
    </row>
    <row r="11" spans="1:19" s="127" customFormat="1" hidden="1" x14ac:dyDescent="0.2">
      <c r="A11" s="126"/>
      <c r="B11" s="127" t="s">
        <v>440</v>
      </c>
      <c r="E11" s="128" t="b">
        <f>IF(E4="Home",TRUE,FALSE)</f>
        <v>1</v>
      </c>
      <c r="G11" s="128" t="b">
        <f>IF(G4="Home",TRUE,FALSE)</f>
        <v>0</v>
      </c>
      <c r="I11" s="128" t="b">
        <f>IF(I4="Home",TRUE,FALSE)</f>
        <v>0</v>
      </c>
      <c r="K11" s="128" t="b">
        <f>IF(K4="Home",TRUE,FALSE)</f>
        <v>0</v>
      </c>
      <c r="M11" s="128" t="b">
        <f>IF(M4="Home",TRUE,FALSE)</f>
        <v>0</v>
      </c>
      <c r="O11" s="128" t="b">
        <f>IF(O4="Home",TRUE,FALSE)</f>
        <v>0</v>
      </c>
      <c r="Q11" s="128" t="b">
        <f>IF(Q4="Home",TRUE,FALSE)</f>
        <v>0</v>
      </c>
      <c r="S11" s="126"/>
    </row>
    <row r="12" spans="1:19" s="127" customFormat="1" hidden="1" x14ac:dyDescent="0.2">
      <c r="B12" s="127" t="s">
        <v>164</v>
      </c>
      <c r="E12" s="127">
        <f>gmtoffset()</f>
        <v>11</v>
      </c>
      <c r="G12" s="127">
        <f ca="1">IF(G11,LocalUTCOffset,(VLOOKUP(G4,Cities,2,FALSE)+IF(G20,1,0)))</f>
        <v>11</v>
      </c>
      <c r="I12" s="127">
        <f ca="1">IF(I11,LocalUTCOffset,(VLOOKUP(I4,Cities,2,FALSE)+IF(I20,1,0)))</f>
        <v>-8</v>
      </c>
      <c r="K12" s="127">
        <f ca="1">IF(K11,LocalUTCOffset,(VLOOKUP(K4,Cities,2,FALSE)+IF(K20,1,0)))</f>
        <v>0</v>
      </c>
      <c r="M12" s="127">
        <f ca="1">IF(M11,LocalUTCOffset,(VLOOKUP(M4,Cities,2,FALSE)+IF(M20,1,0)))</f>
        <v>-5</v>
      </c>
      <c r="O12" s="127" t="e">
        <f>IF(O11,LocalUTCOffset,(VLOOKUP(O4,Cities,2,FALSE)+IF(O20,1,0)))</f>
        <v>#N/A</v>
      </c>
      <c r="Q12" s="127" t="e">
        <f>IF(Q11,LocalUTCOffset,(VLOOKUP(Q4,Cities,2,FALSE)+IF(Q20,1,0)))</f>
        <v>#N/A</v>
      </c>
      <c r="S12" s="126"/>
    </row>
    <row r="13" spans="1:19" s="127" customFormat="1" hidden="1" x14ac:dyDescent="0.2">
      <c r="B13" s="127" t="s">
        <v>362</v>
      </c>
      <c r="E13" s="129" t="str">
        <f>FormatAsUTCOffset(E12)</f>
        <v>+11:00</v>
      </c>
      <c r="F13" s="129"/>
      <c r="G13" s="129" t="str">
        <f ca="1">FormatAsUTCOffset(G12)</f>
        <v>+11:00</v>
      </c>
      <c r="I13" s="129" t="str">
        <f ca="1">FormatAsUTCOffset(I12)</f>
        <v>-8:00</v>
      </c>
      <c r="K13" s="129" t="str">
        <f ca="1">FormatAsUTCOffset(K12)</f>
        <v>0:00</v>
      </c>
      <c r="M13" s="129" t="str">
        <f ca="1">FormatAsUTCOffset(M12)</f>
        <v>-5:00</v>
      </c>
      <c r="O13" s="129" t="e">
        <f>FormatAsUTCOffset(O12)</f>
        <v>#VALUE!</v>
      </c>
      <c r="Q13" s="129" t="e">
        <f>FormatAsUTCOffset(Q12)</f>
        <v>#VALUE!</v>
      </c>
      <c r="S13" s="126"/>
    </row>
    <row r="14" spans="1:19" s="127" customFormat="1" hidden="1" x14ac:dyDescent="0.2">
      <c r="B14" s="127" t="s">
        <v>364</v>
      </c>
      <c r="E14" s="129">
        <f>E12/24</f>
        <v>0.45833333333333331</v>
      </c>
      <c r="F14" s="129"/>
      <c r="G14" s="129">
        <f ca="1">G12/24</f>
        <v>0.45833333333333331</v>
      </c>
      <c r="I14" s="129">
        <f ca="1">I12/24</f>
        <v>-0.33333333333333331</v>
      </c>
      <c r="K14" s="129">
        <f ca="1">K12/24</f>
        <v>0</v>
      </c>
      <c r="M14" s="129">
        <f ca="1">M12/24</f>
        <v>-0.20833333333333334</v>
      </c>
      <c r="O14" s="129" t="e">
        <f>O12/24</f>
        <v>#N/A</v>
      </c>
      <c r="Q14" s="129" t="e">
        <f>Q12/24</f>
        <v>#N/A</v>
      </c>
      <c r="S14" s="126"/>
    </row>
    <row r="15" spans="1:19" s="127" customFormat="1" hidden="1" x14ac:dyDescent="0.2">
      <c r="B15" s="127" t="s">
        <v>357</v>
      </c>
      <c r="E15" s="127">
        <v>0</v>
      </c>
      <c r="G15" s="127">
        <f ca="1">G12-$E$12</f>
        <v>0</v>
      </c>
      <c r="I15" s="127">
        <f ca="1">I12-$E$12</f>
        <v>-19</v>
      </c>
      <c r="K15" s="127">
        <f ca="1">K12-$E$12</f>
        <v>-11</v>
      </c>
      <c r="M15" s="127">
        <f ca="1">M12-$E$12</f>
        <v>-16</v>
      </c>
      <c r="O15" s="127" t="e">
        <f>O12-$E$12</f>
        <v>#N/A</v>
      </c>
      <c r="Q15" s="127" t="e">
        <f>Q12-$E$12</f>
        <v>#N/A</v>
      </c>
      <c r="S15" s="126"/>
    </row>
    <row r="16" spans="1:19" s="127" customFormat="1" hidden="1" x14ac:dyDescent="0.2">
      <c r="B16" s="127" t="s">
        <v>361</v>
      </c>
      <c r="E16" s="129" t="str">
        <f>FormatAsUTCOffset(E15)</f>
        <v>0:00</v>
      </c>
      <c r="F16" s="129"/>
      <c r="G16" s="129" t="str">
        <f ca="1">FormatAsUTCOffset(G15)</f>
        <v>0:00</v>
      </c>
      <c r="I16" s="129" t="str">
        <f ca="1">FormatAsUTCOffset(I15)</f>
        <v>-19:00</v>
      </c>
      <c r="K16" s="129" t="str">
        <f ca="1">FormatAsUTCOffset(K15)</f>
        <v>-11:00</v>
      </c>
      <c r="M16" s="129" t="str">
        <f ca="1">FormatAsUTCOffset(M15)</f>
        <v>-16:00</v>
      </c>
      <c r="O16" s="129" t="e">
        <f>FormatAsUTCOffset(O15)</f>
        <v>#VALUE!</v>
      </c>
      <c r="Q16" s="129" t="e">
        <f>FormatAsUTCOffset(Q15)</f>
        <v>#VALUE!</v>
      </c>
      <c r="S16" s="126"/>
    </row>
    <row r="17" spans="2:19" s="127" customFormat="1" hidden="1" x14ac:dyDescent="0.2">
      <c r="B17" s="127" t="s">
        <v>365</v>
      </c>
      <c r="E17" s="129">
        <f>E15/24</f>
        <v>0</v>
      </c>
      <c r="F17" s="129"/>
      <c r="G17" s="129">
        <f ca="1">G15/24</f>
        <v>0</v>
      </c>
      <c r="I17" s="129">
        <f ca="1">I15/24</f>
        <v>-0.79166666666666663</v>
      </c>
      <c r="K17" s="129">
        <f ca="1">K15/24</f>
        <v>-0.45833333333333331</v>
      </c>
      <c r="M17" s="129">
        <f ca="1">M15/24</f>
        <v>-0.66666666666666663</v>
      </c>
      <c r="O17" s="129" t="e">
        <f>O15/24</f>
        <v>#N/A</v>
      </c>
      <c r="Q17" s="129" t="e">
        <f>Q15/24</f>
        <v>#N/A</v>
      </c>
      <c r="S17" s="126"/>
    </row>
    <row r="18" spans="2:19" s="127" customFormat="1" hidden="1" x14ac:dyDescent="0.2">
      <c r="B18" s="127" t="s">
        <v>358</v>
      </c>
      <c r="E18" s="131" t="str">
        <f>IF(E11,"",VLOOKUP(E4,Cities,3,FALSE))</f>
        <v/>
      </c>
      <c r="F18" s="130"/>
      <c r="G18" s="131" t="str">
        <f>IF(G11,"",VLOOKUP(G4,Cities,3,FALSE))</f>
        <v xml:space="preserve">Australia </v>
      </c>
      <c r="I18" s="131" t="str">
        <f>IF(I11,"",VLOOKUP(I4,Cities,3,FALSE))</f>
        <v>North America</v>
      </c>
      <c r="K18" s="131" t="str">
        <f>IF(K11,"",VLOOKUP(K4,Cities,3,FALSE))</f>
        <v>European Union</v>
      </c>
      <c r="M18" s="131" t="str">
        <f>IF(M11,"",VLOOKUP(M4,Cities,3,FALSE))</f>
        <v>North America</v>
      </c>
      <c r="O18" s="131" t="e">
        <f>IF(O11,"",VLOOKUP(O4,Cities,3,FALSE))</f>
        <v>#N/A</v>
      </c>
      <c r="Q18" s="131" t="e">
        <f>IF(Q11,"",VLOOKUP(Q4,Cities,3,FALSE))</f>
        <v>#N/A</v>
      </c>
      <c r="S18" s="126"/>
    </row>
    <row r="19" spans="2:19" s="127" customFormat="1" hidden="1" x14ac:dyDescent="0.2">
      <c r="B19" s="127" t="s">
        <v>359</v>
      </c>
      <c r="E19" s="132">
        <f ca="1">IF(E11,(IF(C20,LocalTime-(1/24),LocalTime)),VLOOKUP(E4,Cities,4,FALSE))</f>
        <v>43418.445879976854</v>
      </c>
      <c r="F19" s="132"/>
      <c r="G19" s="132">
        <f ca="1">IF(G11,(IF(E20,LocalTime-(1/24),LocalTime)),VLOOKUP(G4,Cities,4,FALSE))</f>
        <v>43418.404213310183</v>
      </c>
      <c r="I19" s="132">
        <f ca="1">IF(I11,(IF(G20,LocalTime-(1/24),LocalTime)),VLOOKUP(I4,Cities,4,FALSE))</f>
        <v>43417.654213310183</v>
      </c>
      <c r="K19" s="132">
        <f ca="1">IF(K11,(IF(I20,LocalTime-(1/24),LocalTime)),VLOOKUP(K4,Cities,4,FALSE))</f>
        <v>43417.987546643519</v>
      </c>
      <c r="M19" s="132">
        <f ca="1">IF(M11,(IF(K20,LocalTime-(1/24),LocalTime)),VLOOKUP(M4,Cities,4,FALSE))</f>
        <v>43417.779213310183</v>
      </c>
      <c r="O19" s="132" t="e">
        <f>IF(O11,(IF(M20,LocalTime-(1/24),LocalTime)),VLOOKUP(O4,Cities,4,FALSE))</f>
        <v>#N/A</v>
      </c>
      <c r="Q19" s="132" t="e">
        <f>IF(Q11,(IF(O20,LocalTime-(1/24),LocalTime)),VLOOKUP(Q4,Cities,4,FALSE))</f>
        <v>#N/A</v>
      </c>
      <c r="S19" s="126"/>
    </row>
    <row r="20" spans="2:19" s="127" customFormat="1" hidden="1" x14ac:dyDescent="0.2">
      <c r="B20" s="127" t="s">
        <v>355</v>
      </c>
      <c r="E20" s="127" t="b">
        <f>IF(E11,LocalIsDST,VLOOKUP(E4,Cities,5,FALSE))</f>
        <v>1</v>
      </c>
      <c r="G20" s="127" t="b">
        <f ca="1">IF(G11,LocalIsDST,VLOOKUP(G4,Cities,5,FALSE))</f>
        <v>1</v>
      </c>
      <c r="I20" s="127" t="b">
        <f ca="1">IF(I11,LocalIsDST,VLOOKUP(I4,Cities,5,FALSE))</f>
        <v>0</v>
      </c>
      <c r="K20" s="127" t="b">
        <f ca="1">IF(K11,LocalIsDST,VLOOKUP(K4,Cities,5,FALSE))</f>
        <v>0</v>
      </c>
      <c r="M20" s="127" t="b">
        <f ca="1">IF(M11,LocalIsDST,VLOOKUP(M4,Cities,5,FALSE))</f>
        <v>0</v>
      </c>
      <c r="O20" s="127" t="e">
        <f>IF(O11,LocalIsDST,VLOOKUP(O4,Cities,5,FALSE))</f>
        <v>#N/A</v>
      </c>
      <c r="Q20" s="127" t="e">
        <f>IF(Q11,LocalIsDST,VLOOKUP(Q4,Cities,5,FALSE))</f>
        <v>#N/A</v>
      </c>
      <c r="S20" s="126"/>
    </row>
    <row r="21" spans="2:19" s="127" customFormat="1" ht="12.75" hidden="1" customHeight="1" x14ac:dyDescent="0.2">
      <c r="B21" s="127" t="s">
        <v>360</v>
      </c>
      <c r="E21" s="129" t="str">
        <f>IF(E20,"Yes","No")</f>
        <v>Yes</v>
      </c>
      <c r="F21" s="129"/>
      <c r="G21" s="129" t="str">
        <f ca="1">IF(G20,"Yes","No")</f>
        <v>Yes</v>
      </c>
      <c r="I21" s="129" t="str">
        <f ca="1">IF(I20,"Yes","No")</f>
        <v>No</v>
      </c>
      <c r="K21" s="129" t="str">
        <f ca="1">IF(K20,"Yes","No")</f>
        <v>No</v>
      </c>
      <c r="M21" s="129" t="str">
        <f ca="1">IF(M20,"Yes","No")</f>
        <v>No</v>
      </c>
      <c r="O21" s="129" t="e">
        <f>IF(O20,"Yes","No")</f>
        <v>#N/A</v>
      </c>
      <c r="Q21" s="129" t="e">
        <f>IF(Q20,"Yes","No")</f>
        <v>#N/A</v>
      </c>
      <c r="S21" s="126"/>
    </row>
    <row r="22" spans="2:19" s="127" customFormat="1" hidden="1" x14ac:dyDescent="0.2">
      <c r="B22" s="127" t="s">
        <v>356</v>
      </c>
      <c r="E22" s="132">
        <f ca="1">IF(E11,LocalTime,VLOOKUP(E4,Cities,6,FALSE))</f>
        <v>43418.445879976854</v>
      </c>
      <c r="F22" s="132"/>
      <c r="G22" s="132">
        <f ca="1">IF(G11,LocalTime,VLOOKUP(G4,Cities,6,FALSE))</f>
        <v>43418.445879976847</v>
      </c>
      <c r="I22" s="132">
        <f ca="1">IF(I11,LocalTime,VLOOKUP(I4,Cities,6,FALSE))</f>
        <v>43417.654213310183</v>
      </c>
      <c r="K22" s="132">
        <f ca="1">IF(K11,LocalTime,VLOOKUP(K4,Cities,6,FALSE))</f>
        <v>43417.987546643519</v>
      </c>
      <c r="M22" s="132">
        <f ca="1">IF(M11,LocalTime,VLOOKUP(M4,Cities,6,FALSE))</f>
        <v>43417.779213310183</v>
      </c>
      <c r="O22" s="132" t="e">
        <f>IF(O11,LocalTime,VLOOKUP(O4,Cities,6,FALSE))</f>
        <v>#N/A</v>
      </c>
      <c r="Q22" s="132" t="e">
        <f>IF(Q11,LocalTime,VLOOKUP(Q4,Cities,6,FALSE))</f>
        <v>#N/A</v>
      </c>
      <c r="S22" s="126"/>
    </row>
    <row r="23" spans="2:19" s="127" customFormat="1" hidden="1" x14ac:dyDescent="0.2">
      <c r="B23" s="127" t="s">
        <v>418</v>
      </c>
      <c r="E23" s="132" t="str">
        <f ca="1">IF(E20,TEXT(E22,"ddd h:mm:ss AM/PM\*"),TEXT(E22,"ddd h:mm:ss AM/PM"))</f>
        <v>Wed 10:42:04 AM*</v>
      </c>
      <c r="F23" s="132"/>
      <c r="G23" s="132" t="str">
        <f ca="1">IF(G20,TEXT(G22,"ddd h:mm:ss AM/PM\*"),TEXT(G22,"ddd h:mm:ss AM/PM"))</f>
        <v>Wed 10:42:04 AM*</v>
      </c>
      <c r="I23" s="132" t="str">
        <f ca="1">IF(I20,TEXT(I22,"ddd h:mm:ss AM/PM\*"),TEXT(I22,"ddd h:mm:ss AM/PM"))</f>
        <v>Tue 3:42:04 PM</v>
      </c>
      <c r="K23" s="132" t="str">
        <f ca="1">IF(K20,TEXT(K22,"ddd h:mm:ss AM/PM\*"),TEXT(K22,"ddd h:mm:ss AM/PM"))</f>
        <v>Tue 11:42:04 PM</v>
      </c>
      <c r="M23" s="132" t="str">
        <f ca="1">IF(M20,TEXT(M22,"ddd h:mm:ss AM/PM\*"),TEXT(M22,"ddd h:mm:ss AM/PM"))</f>
        <v>Tue 6:42:04 PM</v>
      </c>
      <c r="O23" s="132" t="e">
        <f>IF(O20,TEXT(O22,"ddd h:mm:ss AM/PM\*"),TEXT(O22,"ddd h:mm:ss AM/PM"))</f>
        <v>#N/A</v>
      </c>
      <c r="Q23" s="132" t="e">
        <f>IF(Q20,TEXT(Q22,"ddd h:mm:ss AM/PM\*"),TEXT(Q22,"ddd h:mm:ss AM/PM"))</f>
        <v>#N/A</v>
      </c>
      <c r="S23" s="126"/>
    </row>
    <row r="24" spans="2:19" s="127" customFormat="1" hidden="1" x14ac:dyDescent="0.2">
      <c r="B24" s="127" t="s">
        <v>366</v>
      </c>
      <c r="E24" s="132">
        <f ca="1">TRUNC(E22,0)</f>
        <v>43418</v>
      </c>
      <c r="F24" s="132"/>
      <c r="G24" s="132">
        <f ca="1">TRUNC(G22,0)</f>
        <v>43418</v>
      </c>
      <c r="I24" s="132">
        <f ca="1">TRUNC(I22,0)</f>
        <v>43417</v>
      </c>
      <c r="K24" s="132">
        <f ca="1">TRUNC(K22,0)</f>
        <v>43417</v>
      </c>
      <c r="M24" s="132">
        <f ca="1">TRUNC(M22,0)</f>
        <v>43417</v>
      </c>
      <c r="O24" s="132" t="e">
        <f>TRUNC(O22,0)</f>
        <v>#N/A</v>
      </c>
      <c r="Q24" s="132" t="e">
        <f>TRUNC(Q22,0)</f>
        <v>#N/A</v>
      </c>
      <c r="S24" s="126"/>
    </row>
    <row r="25" spans="2:19" s="127" customFormat="1" hidden="1" x14ac:dyDescent="0.2">
      <c r="B25" s="127" t="s">
        <v>363</v>
      </c>
      <c r="E25" s="129" t="str">
        <f>IF(E11,IF(E20,VLOOKUP(E12-1,TimeZoneNames,3,FALSE),VLOOKUP(E12,TimeZoneNames,2,FALSE)),VLOOKUP(E4,Cities,7,FALSE))</f>
        <v>Australian Eastern Daylight Time</v>
      </c>
      <c r="F25" s="133"/>
      <c r="G25" s="129" t="str">
        <f ca="1">IF(G11,IF(G20,VLOOKUP(G12-1,TimeZoneNames,3,FALSE),VLOOKUP(G12,TimeZoneNames,2,FALSE)),VLOOKUP(G4,Cities,7,FALSE))</f>
        <v>Australian Eastern Daylight Time</v>
      </c>
      <c r="I25" s="129" t="str">
        <f ca="1">IF(I11,IF(I20,VLOOKUP(I12-1,TimeZoneNames,3,FALSE),VLOOKUP(I12,TimeZoneNames,2,FALSE)),VLOOKUP(I4,Cities,7,FALSE))</f>
        <v>Pacific Standard Time</v>
      </c>
      <c r="K25" s="129" t="str">
        <f ca="1">IF(K11,IF(K20,VLOOKUP(K12-1,TimeZoneNames,3,FALSE),VLOOKUP(K12,TimeZoneNames,2,FALSE)),VLOOKUP(K4,Cities,7,FALSE))</f>
        <v>Western European Standard Time</v>
      </c>
      <c r="M25" s="129" t="str">
        <f ca="1">IF(M11,IF(M20,VLOOKUP(M12-1,TimeZoneNames,3,FALSE),VLOOKUP(M12,TimeZoneNames,2,FALSE)),VLOOKUP(M4,Cities,7,FALSE))</f>
        <v>Eastern Standard Time</v>
      </c>
      <c r="O25" s="129" t="e">
        <f>IF(O11,IF(O20,VLOOKUP(O12-1,TimeZoneNames,3,FALSE),VLOOKUP(O12,TimeZoneNames,2,FALSE)),VLOOKUP(O4,Cities,7,FALSE))</f>
        <v>#N/A</v>
      </c>
      <c r="Q25" s="129" t="e">
        <f>IF(Q11,IF(Q20,VLOOKUP(Q12-1,TimeZoneNames,3,FALSE),VLOOKUP(Q12,TimeZoneNames,2,FALSE)),VLOOKUP(Q4,Cities,7,FALSE))</f>
        <v>#N/A</v>
      </c>
      <c r="S25" s="126"/>
    </row>
    <row r="26" spans="2:19" s="127" customFormat="1" hidden="1" x14ac:dyDescent="0.2">
      <c r="B26" s="127" t="s">
        <v>163</v>
      </c>
      <c r="E26" s="132" t="str">
        <f>IF(E11,"",VLOOKUP(E4,Cities,8,FALSE))</f>
        <v/>
      </c>
      <c r="G26" s="132" t="str">
        <f>IF(G11,"",VLOOKUP(G4,Cities,8,FALSE))</f>
        <v>http://www.timeanddate.com/worldclock/city.html?n=240</v>
      </c>
      <c r="I26" s="132" t="str">
        <f>IF(I11,"",VLOOKUP(I4,Cities,8,FALSE))</f>
        <v>http://www.timeanddate.com/worldclock/city.html?n=137</v>
      </c>
      <c r="K26" s="132" t="str">
        <f>IF(K11,"",VLOOKUP(K4,Cities,8,FALSE))</f>
        <v>http://www.timeanddate.com/worldclock/city.html?n=136</v>
      </c>
      <c r="M26" s="132" t="str">
        <f>IF(M11,"",VLOOKUP(M4,Cities,8,FALSE))</f>
        <v>http://www.timeanddate.com/worldclock/city.html?n=263</v>
      </c>
      <c r="O26" s="132" t="e">
        <f>IF(O11,"",VLOOKUP(O4,Cities,8,FALSE))</f>
        <v>#N/A</v>
      </c>
      <c r="Q26" s="132" t="e">
        <f>IF(Q11,"",VLOOKUP(Q4,Cities,8,FALSE))</f>
        <v>#N/A</v>
      </c>
      <c r="S26" s="126"/>
    </row>
    <row r="27" spans="2:19" s="127" customFormat="1" hidden="1" x14ac:dyDescent="0.2">
      <c r="B27" s="127" t="s">
        <v>424</v>
      </c>
      <c r="E27" s="132">
        <f ca="1">E24-(1/24)</f>
        <v>43417.958333333336</v>
      </c>
      <c r="G27" s="132">
        <f ca="1">$E27+G$17</f>
        <v>43417.958333333336</v>
      </c>
      <c r="I27" s="132">
        <f ca="1">$E27+I$17</f>
        <v>43417.166666666672</v>
      </c>
      <c r="K27" s="132">
        <f ca="1">$E27+K$17</f>
        <v>43417.5</v>
      </c>
      <c r="M27" s="132">
        <f ca="1">$E27+M$17</f>
        <v>43417.291666666672</v>
      </c>
      <c r="O27" s="132" t="e">
        <f ca="1">$E27+O$17</f>
        <v>#N/A</v>
      </c>
      <c r="Q27" s="132" t="e">
        <f ca="1">$E27+Q$17</f>
        <v>#N/A</v>
      </c>
      <c r="S27" s="126"/>
    </row>
    <row r="28" spans="2:19" s="56" customFormat="1" ht="17.25" customHeight="1" x14ac:dyDescent="0.2">
      <c r="B28" s="57"/>
      <c r="C28" s="57" t="b">
        <f ca="1">IF(E$10,IF(AND(E$22&gt;=E28,E$22&lt;(E28+(1/24))),TRUE,FALSE),FALSE)</f>
        <v>0</v>
      </c>
      <c r="D28" s="67"/>
      <c r="E28" s="67">
        <f ca="1">IF(E$10,E27+(1/24),"")</f>
        <v>43418</v>
      </c>
      <c r="F28" s="67"/>
      <c r="G28" s="67">
        <f ca="1">IF(G$10,G27+(1/24),"")</f>
        <v>43418</v>
      </c>
      <c r="H28" s="67"/>
      <c r="I28" s="67">
        <f ca="1">IF(I$10,I27+(1/24),"")</f>
        <v>43417.208333333336</v>
      </c>
      <c r="J28" s="67"/>
      <c r="K28" s="67">
        <f ca="1">IF(K$10,K27+(1/24),"")</f>
        <v>43417.541666666664</v>
      </c>
      <c r="L28" s="67"/>
      <c r="M28" s="67">
        <f ca="1">IF(M$10,M27+(1/24),"")</f>
        <v>43417.333333333336</v>
      </c>
      <c r="N28" s="67"/>
      <c r="O28" s="67" t="str">
        <f>IF(O$10,O27+(1/24),"")</f>
        <v/>
      </c>
      <c r="P28" s="67"/>
      <c r="Q28" s="67" t="str">
        <f>IF(Q$10,Q27+(1/24),"")</f>
        <v/>
      </c>
      <c r="R28" s="71"/>
      <c r="S28" s="71"/>
    </row>
    <row r="29" spans="2:19" s="56" customFormat="1" ht="17.25" customHeight="1" x14ac:dyDescent="0.2">
      <c r="B29" s="57"/>
      <c r="C29" s="57" t="b">
        <f t="shared" ref="C29:C52" ca="1" si="0">IF(E$10,IF(AND(E$22&gt;=E29,E$22&lt;(E29+(1/24))),TRUE,FALSE),FALSE)</f>
        <v>0</v>
      </c>
      <c r="D29" s="58"/>
      <c r="E29" s="58">
        <f t="shared" ref="E29:Q52" ca="1" si="1">IF(E$10,E28+(1/24),"")</f>
        <v>43418.041666666664</v>
      </c>
      <c r="F29" s="58"/>
      <c r="G29" s="58">
        <f t="shared" ca="1" si="1"/>
        <v>43418.041666666664</v>
      </c>
      <c r="H29" s="58"/>
      <c r="I29" s="58">
        <f t="shared" ca="1" si="1"/>
        <v>43417.25</v>
      </c>
      <c r="J29" s="58"/>
      <c r="K29" s="58">
        <f t="shared" ca="1" si="1"/>
        <v>43417.583333333328</v>
      </c>
      <c r="L29" s="58"/>
      <c r="M29" s="58">
        <f t="shared" ca="1" si="1"/>
        <v>43417.375</v>
      </c>
      <c r="N29" s="58"/>
      <c r="O29" s="58" t="str">
        <f t="shared" si="1"/>
        <v/>
      </c>
      <c r="P29" s="58"/>
      <c r="Q29" s="58" t="str">
        <f t="shared" si="1"/>
        <v/>
      </c>
      <c r="R29" s="71"/>
      <c r="S29" s="71"/>
    </row>
    <row r="30" spans="2:19" s="56" customFormat="1" ht="17.25" customHeight="1" x14ac:dyDescent="0.2">
      <c r="B30" s="57"/>
      <c r="C30" s="57" t="b">
        <f t="shared" ca="1" si="0"/>
        <v>0</v>
      </c>
      <c r="D30" s="58"/>
      <c r="E30" s="58">
        <f t="shared" ca="1" si="1"/>
        <v>43418.083333333328</v>
      </c>
      <c r="F30" s="58"/>
      <c r="G30" s="58">
        <f t="shared" ca="1" si="1"/>
        <v>43418.083333333328</v>
      </c>
      <c r="H30" s="58"/>
      <c r="I30" s="58">
        <f t="shared" ca="1" si="1"/>
        <v>43417.291666666664</v>
      </c>
      <c r="J30" s="58"/>
      <c r="K30" s="58">
        <f t="shared" ca="1" si="1"/>
        <v>43417.624999999993</v>
      </c>
      <c r="L30" s="58"/>
      <c r="M30" s="58">
        <f t="shared" ca="1" si="1"/>
        <v>43417.416666666664</v>
      </c>
      <c r="N30" s="58"/>
      <c r="O30" s="58" t="str">
        <f t="shared" si="1"/>
        <v/>
      </c>
      <c r="P30" s="58"/>
      <c r="Q30" s="58" t="str">
        <f t="shared" si="1"/>
        <v/>
      </c>
      <c r="R30" s="71"/>
      <c r="S30" s="71"/>
    </row>
    <row r="31" spans="2:19" s="56" customFormat="1" ht="17.25" customHeight="1" x14ac:dyDescent="0.2">
      <c r="B31" s="57"/>
      <c r="C31" s="57" t="b">
        <f t="shared" ca="1" si="0"/>
        <v>0</v>
      </c>
      <c r="D31" s="58"/>
      <c r="E31" s="58">
        <f t="shared" ca="1" si="1"/>
        <v>43418.124999999993</v>
      </c>
      <c r="F31" s="58"/>
      <c r="G31" s="58">
        <f t="shared" ca="1" si="1"/>
        <v>43418.124999999993</v>
      </c>
      <c r="H31" s="58"/>
      <c r="I31" s="58">
        <f t="shared" ca="1" si="1"/>
        <v>43417.333333333328</v>
      </c>
      <c r="J31" s="58"/>
      <c r="K31" s="58">
        <f t="shared" ca="1" si="1"/>
        <v>43417.666666666657</v>
      </c>
      <c r="L31" s="58"/>
      <c r="M31" s="58">
        <f t="shared" ca="1" si="1"/>
        <v>43417.458333333328</v>
      </c>
      <c r="N31" s="58"/>
      <c r="O31" s="58" t="str">
        <f t="shared" si="1"/>
        <v/>
      </c>
      <c r="P31" s="58"/>
      <c r="Q31" s="58" t="str">
        <f t="shared" si="1"/>
        <v/>
      </c>
      <c r="R31" s="71"/>
      <c r="S31" s="71"/>
    </row>
    <row r="32" spans="2:19" s="56" customFormat="1" ht="17.25" customHeight="1" x14ac:dyDescent="0.2">
      <c r="B32" s="57"/>
      <c r="C32" s="57" t="b">
        <f t="shared" ca="1" si="0"/>
        <v>0</v>
      </c>
      <c r="D32" s="58"/>
      <c r="E32" s="58">
        <f t="shared" ca="1" si="1"/>
        <v>43418.166666666657</v>
      </c>
      <c r="F32" s="58"/>
      <c r="G32" s="58">
        <f t="shared" ca="1" si="1"/>
        <v>43418.166666666657</v>
      </c>
      <c r="H32" s="58"/>
      <c r="I32" s="58">
        <f t="shared" ca="1" si="1"/>
        <v>43417.374999999993</v>
      </c>
      <c r="J32" s="58"/>
      <c r="K32" s="58">
        <f t="shared" ca="1" si="1"/>
        <v>43417.708333333321</v>
      </c>
      <c r="L32" s="58"/>
      <c r="M32" s="58">
        <f t="shared" ca="1" si="1"/>
        <v>43417.499999999993</v>
      </c>
      <c r="N32" s="58"/>
      <c r="O32" s="58" t="str">
        <f t="shared" si="1"/>
        <v/>
      </c>
      <c r="P32" s="58"/>
      <c r="Q32" s="58" t="str">
        <f t="shared" si="1"/>
        <v/>
      </c>
      <c r="R32" s="71"/>
      <c r="S32" s="71"/>
    </row>
    <row r="33" spans="2:19" s="56" customFormat="1" ht="17.25" customHeight="1" x14ac:dyDescent="0.2">
      <c r="B33" s="57"/>
      <c r="C33" s="57" t="b">
        <f t="shared" ca="1" si="0"/>
        <v>0</v>
      </c>
      <c r="D33" s="58"/>
      <c r="E33" s="58">
        <f t="shared" ca="1" si="1"/>
        <v>43418.208333333321</v>
      </c>
      <c r="F33" s="58"/>
      <c r="G33" s="58">
        <f t="shared" ca="1" si="1"/>
        <v>43418.208333333321</v>
      </c>
      <c r="H33" s="58"/>
      <c r="I33" s="58">
        <f t="shared" ca="1" si="1"/>
        <v>43417.416666666657</v>
      </c>
      <c r="J33" s="58"/>
      <c r="K33" s="58">
        <f t="shared" ca="1" si="1"/>
        <v>43417.749999999985</v>
      </c>
      <c r="L33" s="58"/>
      <c r="M33" s="58">
        <f t="shared" ca="1" si="1"/>
        <v>43417.541666666657</v>
      </c>
      <c r="N33" s="58"/>
      <c r="O33" s="58" t="str">
        <f t="shared" si="1"/>
        <v/>
      </c>
      <c r="P33" s="58"/>
      <c r="Q33" s="58" t="str">
        <f t="shared" si="1"/>
        <v/>
      </c>
      <c r="R33" s="71"/>
      <c r="S33" s="71"/>
    </row>
    <row r="34" spans="2:19" s="56" customFormat="1" ht="17.25" customHeight="1" x14ac:dyDescent="0.2">
      <c r="B34" s="57"/>
      <c r="C34" s="57" t="b">
        <f t="shared" ca="1" si="0"/>
        <v>0</v>
      </c>
      <c r="D34" s="58"/>
      <c r="E34" s="58">
        <f t="shared" ca="1" si="1"/>
        <v>43418.249999999985</v>
      </c>
      <c r="F34" s="58"/>
      <c r="G34" s="58">
        <f t="shared" ca="1" si="1"/>
        <v>43418.249999999985</v>
      </c>
      <c r="H34" s="58"/>
      <c r="I34" s="58">
        <f t="shared" ca="1" si="1"/>
        <v>43417.458333333321</v>
      </c>
      <c r="J34" s="58"/>
      <c r="K34" s="58">
        <f t="shared" ca="1" si="1"/>
        <v>43417.79166666665</v>
      </c>
      <c r="L34" s="58"/>
      <c r="M34" s="58">
        <f t="shared" ca="1" si="1"/>
        <v>43417.583333333321</v>
      </c>
      <c r="N34" s="58"/>
      <c r="O34" s="58" t="str">
        <f t="shared" si="1"/>
        <v/>
      </c>
      <c r="P34" s="58"/>
      <c r="Q34" s="58" t="str">
        <f t="shared" si="1"/>
        <v/>
      </c>
      <c r="R34" s="71"/>
      <c r="S34" s="71"/>
    </row>
    <row r="35" spans="2:19" s="56" customFormat="1" ht="17.25" customHeight="1" x14ac:dyDescent="0.2">
      <c r="B35" s="57"/>
      <c r="C35" s="57" t="b">
        <f t="shared" ca="1" si="0"/>
        <v>0</v>
      </c>
      <c r="D35" s="58"/>
      <c r="E35" s="58">
        <f t="shared" ca="1" si="1"/>
        <v>43418.29166666665</v>
      </c>
      <c r="F35" s="58"/>
      <c r="G35" s="58">
        <f t="shared" ca="1" si="1"/>
        <v>43418.29166666665</v>
      </c>
      <c r="H35" s="58"/>
      <c r="I35" s="58">
        <f t="shared" ca="1" si="1"/>
        <v>43417.499999999985</v>
      </c>
      <c r="J35" s="58"/>
      <c r="K35" s="58">
        <f t="shared" ca="1" si="1"/>
        <v>43417.833333333314</v>
      </c>
      <c r="L35" s="58"/>
      <c r="M35" s="58">
        <f t="shared" ca="1" si="1"/>
        <v>43417.624999999985</v>
      </c>
      <c r="N35" s="58"/>
      <c r="O35" s="58" t="str">
        <f t="shared" si="1"/>
        <v/>
      </c>
      <c r="P35" s="58"/>
      <c r="Q35" s="58" t="str">
        <f t="shared" si="1"/>
        <v/>
      </c>
      <c r="R35" s="71"/>
      <c r="S35" s="71"/>
    </row>
    <row r="36" spans="2:19" s="56" customFormat="1" ht="17.25" customHeight="1" x14ac:dyDescent="0.2">
      <c r="B36" s="57"/>
      <c r="C36" s="57" t="b">
        <f t="shared" ca="1" si="0"/>
        <v>0</v>
      </c>
      <c r="D36" s="58"/>
      <c r="E36" s="58">
        <f t="shared" ca="1" si="1"/>
        <v>43418.333333333314</v>
      </c>
      <c r="F36" s="58"/>
      <c r="G36" s="58">
        <f t="shared" ca="1" si="1"/>
        <v>43418.333333333314</v>
      </c>
      <c r="H36" s="58"/>
      <c r="I36" s="58">
        <f t="shared" ca="1" si="1"/>
        <v>43417.54166666665</v>
      </c>
      <c r="J36" s="58"/>
      <c r="K36" s="58">
        <f t="shared" ca="1" si="1"/>
        <v>43417.874999999978</v>
      </c>
      <c r="L36" s="58"/>
      <c r="M36" s="58">
        <f t="shared" ca="1" si="1"/>
        <v>43417.66666666665</v>
      </c>
      <c r="N36" s="58"/>
      <c r="O36" s="58" t="str">
        <f t="shared" si="1"/>
        <v/>
      </c>
      <c r="P36" s="58"/>
      <c r="Q36" s="58" t="str">
        <f t="shared" si="1"/>
        <v/>
      </c>
      <c r="R36" s="71"/>
      <c r="S36" s="71"/>
    </row>
    <row r="37" spans="2:19" s="56" customFormat="1" ht="17.25" customHeight="1" x14ac:dyDescent="0.2">
      <c r="B37" s="57"/>
      <c r="C37" s="57" t="b">
        <f t="shared" ca="1" si="0"/>
        <v>0</v>
      </c>
      <c r="D37" s="58"/>
      <c r="E37" s="58">
        <f t="shared" ca="1" si="1"/>
        <v>43418.374999999978</v>
      </c>
      <c r="F37" s="58"/>
      <c r="G37" s="58">
        <f t="shared" ca="1" si="1"/>
        <v>43418.374999999978</v>
      </c>
      <c r="H37" s="58"/>
      <c r="I37" s="58">
        <f t="shared" ca="1" si="1"/>
        <v>43417.583333333314</v>
      </c>
      <c r="J37" s="58"/>
      <c r="K37" s="58">
        <f t="shared" ca="1" si="1"/>
        <v>43417.916666666642</v>
      </c>
      <c r="L37" s="58"/>
      <c r="M37" s="58">
        <f t="shared" ca="1" si="1"/>
        <v>43417.708333333314</v>
      </c>
      <c r="N37" s="58"/>
      <c r="O37" s="58" t="str">
        <f t="shared" si="1"/>
        <v/>
      </c>
      <c r="P37" s="58"/>
      <c r="Q37" s="58" t="str">
        <f t="shared" si="1"/>
        <v/>
      </c>
      <c r="R37" s="71"/>
      <c r="S37" s="71"/>
    </row>
    <row r="38" spans="2:19" s="56" customFormat="1" ht="17.25" customHeight="1" x14ac:dyDescent="0.2">
      <c r="B38" s="90"/>
      <c r="C38" s="57" t="b">
        <f t="shared" ca="1" si="0"/>
        <v>1</v>
      </c>
      <c r="D38" s="58"/>
      <c r="E38" s="58">
        <f t="shared" ca="1" si="1"/>
        <v>43418.416666666642</v>
      </c>
      <c r="F38" s="58"/>
      <c r="G38" s="58">
        <f t="shared" ca="1" si="1"/>
        <v>43418.416666666642</v>
      </c>
      <c r="H38" s="58"/>
      <c r="I38" s="58">
        <f t="shared" ca="1" si="1"/>
        <v>43417.624999999978</v>
      </c>
      <c r="J38" s="58"/>
      <c r="K38" s="58">
        <f t="shared" ca="1" si="1"/>
        <v>43417.958333333307</v>
      </c>
      <c r="L38" s="58"/>
      <c r="M38" s="58">
        <f t="shared" ca="1" si="1"/>
        <v>43417.749999999978</v>
      </c>
      <c r="N38" s="58"/>
      <c r="O38" s="58" t="str">
        <f t="shared" si="1"/>
        <v/>
      </c>
      <c r="P38" s="58"/>
      <c r="Q38" s="58" t="str">
        <f t="shared" si="1"/>
        <v/>
      </c>
      <c r="R38" s="71"/>
      <c r="S38" s="71"/>
    </row>
    <row r="39" spans="2:19" s="56" customFormat="1" ht="17.25" customHeight="1" x14ac:dyDescent="0.2">
      <c r="B39" s="57"/>
      <c r="C39" s="57" t="b">
        <f t="shared" ca="1" si="0"/>
        <v>0</v>
      </c>
      <c r="D39" s="58"/>
      <c r="E39" s="58">
        <f t="shared" ca="1" si="1"/>
        <v>43418.458333333307</v>
      </c>
      <c r="F39" s="58"/>
      <c r="G39" s="58">
        <f t="shared" ca="1" si="1"/>
        <v>43418.458333333307</v>
      </c>
      <c r="H39" s="58"/>
      <c r="I39" s="58">
        <f t="shared" ca="1" si="1"/>
        <v>43417.666666666642</v>
      </c>
      <c r="J39" s="58"/>
      <c r="K39" s="58">
        <f t="shared" ca="1" si="1"/>
        <v>43417.999999999971</v>
      </c>
      <c r="L39" s="58"/>
      <c r="M39" s="58">
        <f t="shared" ca="1" si="1"/>
        <v>43417.791666666642</v>
      </c>
      <c r="N39" s="58"/>
      <c r="O39" s="58" t="str">
        <f t="shared" si="1"/>
        <v/>
      </c>
      <c r="P39" s="58"/>
      <c r="Q39" s="58" t="str">
        <f t="shared" si="1"/>
        <v/>
      </c>
      <c r="R39" s="71"/>
      <c r="S39" s="71"/>
    </row>
    <row r="40" spans="2:19" s="56" customFormat="1" ht="17.25" customHeight="1" x14ac:dyDescent="0.2">
      <c r="B40" s="57"/>
      <c r="C40" s="57" t="b">
        <f t="shared" ca="1" si="0"/>
        <v>0</v>
      </c>
      <c r="D40" s="58"/>
      <c r="E40" s="58">
        <f t="shared" ca="1" si="1"/>
        <v>43418.499999999971</v>
      </c>
      <c r="F40" s="58"/>
      <c r="G40" s="58">
        <f t="shared" ca="1" si="1"/>
        <v>43418.499999999971</v>
      </c>
      <c r="H40" s="58"/>
      <c r="I40" s="58">
        <f t="shared" ca="1" si="1"/>
        <v>43417.708333333307</v>
      </c>
      <c r="J40" s="58"/>
      <c r="K40" s="58">
        <f t="shared" ca="1" si="1"/>
        <v>43418.041666666635</v>
      </c>
      <c r="L40" s="58"/>
      <c r="M40" s="58">
        <f t="shared" ca="1" si="1"/>
        <v>43417.833333333307</v>
      </c>
      <c r="N40" s="58"/>
      <c r="O40" s="58" t="str">
        <f t="shared" si="1"/>
        <v/>
      </c>
      <c r="P40" s="58"/>
      <c r="Q40" s="58" t="str">
        <f t="shared" si="1"/>
        <v/>
      </c>
      <c r="R40" s="71"/>
      <c r="S40" s="71"/>
    </row>
    <row r="41" spans="2:19" s="56" customFormat="1" ht="17.25" customHeight="1" x14ac:dyDescent="0.2">
      <c r="B41" s="57"/>
      <c r="C41" s="57" t="b">
        <f t="shared" ca="1" si="0"/>
        <v>0</v>
      </c>
      <c r="D41" s="58"/>
      <c r="E41" s="58">
        <f t="shared" ca="1" si="1"/>
        <v>43418.541666666635</v>
      </c>
      <c r="F41" s="58"/>
      <c r="G41" s="58">
        <f t="shared" ca="1" si="1"/>
        <v>43418.541666666635</v>
      </c>
      <c r="H41" s="58"/>
      <c r="I41" s="58">
        <f t="shared" ca="1" si="1"/>
        <v>43417.749999999971</v>
      </c>
      <c r="J41" s="58"/>
      <c r="K41" s="58">
        <f t="shared" ca="1" si="1"/>
        <v>43418.083333333299</v>
      </c>
      <c r="L41" s="58"/>
      <c r="M41" s="58">
        <f t="shared" ca="1" si="1"/>
        <v>43417.874999999971</v>
      </c>
      <c r="N41" s="58"/>
      <c r="O41" s="58" t="str">
        <f t="shared" si="1"/>
        <v/>
      </c>
      <c r="P41" s="58"/>
      <c r="Q41" s="58" t="str">
        <f t="shared" si="1"/>
        <v/>
      </c>
      <c r="R41" s="71"/>
      <c r="S41" s="71"/>
    </row>
    <row r="42" spans="2:19" s="56" customFormat="1" ht="17.25" customHeight="1" x14ac:dyDescent="0.2">
      <c r="B42" s="57"/>
      <c r="C42" s="57" t="b">
        <f t="shared" ca="1" si="0"/>
        <v>0</v>
      </c>
      <c r="D42" s="58"/>
      <c r="E42" s="58">
        <f t="shared" ca="1" si="1"/>
        <v>43418.583333333299</v>
      </c>
      <c r="F42" s="58"/>
      <c r="G42" s="58">
        <f t="shared" ca="1" si="1"/>
        <v>43418.583333333299</v>
      </c>
      <c r="H42" s="58"/>
      <c r="I42" s="58">
        <f t="shared" ca="1" si="1"/>
        <v>43417.791666666635</v>
      </c>
      <c r="J42" s="58"/>
      <c r="K42" s="58">
        <f t="shared" ca="1" si="1"/>
        <v>43418.124999999964</v>
      </c>
      <c r="L42" s="58"/>
      <c r="M42" s="58">
        <f t="shared" ca="1" si="1"/>
        <v>43417.916666666635</v>
      </c>
      <c r="N42" s="58"/>
      <c r="O42" s="58" t="str">
        <f t="shared" si="1"/>
        <v/>
      </c>
      <c r="P42" s="58"/>
      <c r="Q42" s="58" t="str">
        <f t="shared" si="1"/>
        <v/>
      </c>
      <c r="R42" s="71"/>
      <c r="S42" s="71"/>
    </row>
    <row r="43" spans="2:19" s="56" customFormat="1" ht="17.25" customHeight="1" x14ac:dyDescent="0.2">
      <c r="B43" s="57"/>
      <c r="C43" s="57" t="b">
        <f t="shared" ca="1" si="0"/>
        <v>0</v>
      </c>
      <c r="D43" s="58"/>
      <c r="E43" s="58">
        <f t="shared" ca="1" si="1"/>
        <v>43418.624999999964</v>
      </c>
      <c r="F43" s="58"/>
      <c r="G43" s="58">
        <f t="shared" ca="1" si="1"/>
        <v>43418.624999999964</v>
      </c>
      <c r="H43" s="58"/>
      <c r="I43" s="58">
        <f t="shared" ca="1" si="1"/>
        <v>43417.833333333299</v>
      </c>
      <c r="J43" s="58"/>
      <c r="K43" s="58">
        <f t="shared" ca="1" si="1"/>
        <v>43418.166666666628</v>
      </c>
      <c r="L43" s="58"/>
      <c r="M43" s="58">
        <f t="shared" ca="1" si="1"/>
        <v>43417.958333333299</v>
      </c>
      <c r="N43" s="58"/>
      <c r="O43" s="58" t="str">
        <f t="shared" si="1"/>
        <v/>
      </c>
      <c r="P43" s="58"/>
      <c r="Q43" s="58" t="str">
        <f t="shared" si="1"/>
        <v/>
      </c>
      <c r="R43" s="71"/>
      <c r="S43" s="71"/>
    </row>
    <row r="44" spans="2:19" s="56" customFormat="1" ht="17.25" customHeight="1" x14ac:dyDescent="0.2">
      <c r="B44" s="57"/>
      <c r="C44" s="57" t="b">
        <f t="shared" ca="1" si="0"/>
        <v>0</v>
      </c>
      <c r="D44" s="58"/>
      <c r="E44" s="58">
        <f t="shared" ca="1" si="1"/>
        <v>43418.666666666628</v>
      </c>
      <c r="F44" s="58"/>
      <c r="G44" s="58">
        <f t="shared" ca="1" si="1"/>
        <v>43418.666666666628</v>
      </c>
      <c r="H44" s="58"/>
      <c r="I44" s="58">
        <f t="shared" ca="1" si="1"/>
        <v>43417.874999999964</v>
      </c>
      <c r="J44" s="58"/>
      <c r="K44" s="58">
        <f t="shared" ca="1" si="1"/>
        <v>43418.208333333292</v>
      </c>
      <c r="L44" s="58"/>
      <c r="M44" s="58">
        <f t="shared" ca="1" si="1"/>
        <v>43417.999999999964</v>
      </c>
      <c r="N44" s="58"/>
      <c r="O44" s="58" t="str">
        <f t="shared" si="1"/>
        <v/>
      </c>
      <c r="P44" s="58"/>
      <c r="Q44" s="58" t="str">
        <f t="shared" si="1"/>
        <v/>
      </c>
      <c r="R44" s="71"/>
      <c r="S44" s="71"/>
    </row>
    <row r="45" spans="2:19" s="56" customFormat="1" ht="17.25" customHeight="1" x14ac:dyDescent="0.2">
      <c r="B45" s="57"/>
      <c r="C45" s="57" t="b">
        <f t="shared" ca="1" si="0"/>
        <v>0</v>
      </c>
      <c r="D45" s="58"/>
      <c r="E45" s="58">
        <f t="shared" ca="1" si="1"/>
        <v>43418.708333333292</v>
      </c>
      <c r="F45" s="58"/>
      <c r="G45" s="58">
        <f t="shared" ca="1" si="1"/>
        <v>43418.708333333292</v>
      </c>
      <c r="H45" s="58"/>
      <c r="I45" s="58">
        <f t="shared" ca="1" si="1"/>
        <v>43417.916666666628</v>
      </c>
      <c r="J45" s="58"/>
      <c r="K45" s="58">
        <f t="shared" ca="1" si="1"/>
        <v>43418.249999999956</v>
      </c>
      <c r="L45" s="58"/>
      <c r="M45" s="58">
        <f t="shared" ca="1" si="1"/>
        <v>43418.041666666628</v>
      </c>
      <c r="N45" s="58"/>
      <c r="O45" s="58" t="str">
        <f t="shared" si="1"/>
        <v/>
      </c>
      <c r="P45" s="58"/>
      <c r="Q45" s="58" t="str">
        <f t="shared" si="1"/>
        <v/>
      </c>
      <c r="R45" s="71"/>
      <c r="S45" s="71"/>
    </row>
    <row r="46" spans="2:19" s="56" customFormat="1" ht="17.25" customHeight="1" x14ac:dyDescent="0.2">
      <c r="B46" s="57"/>
      <c r="C46" s="57" t="b">
        <f t="shared" ca="1" si="0"/>
        <v>0</v>
      </c>
      <c r="D46" s="58"/>
      <c r="E46" s="58">
        <f t="shared" ca="1" si="1"/>
        <v>43418.749999999956</v>
      </c>
      <c r="F46" s="58"/>
      <c r="G46" s="58">
        <f t="shared" ca="1" si="1"/>
        <v>43418.749999999956</v>
      </c>
      <c r="H46" s="58"/>
      <c r="I46" s="58">
        <f t="shared" ca="1" si="1"/>
        <v>43417.958333333292</v>
      </c>
      <c r="J46" s="58"/>
      <c r="K46" s="58">
        <f t="shared" ca="1" si="1"/>
        <v>43418.291666666621</v>
      </c>
      <c r="L46" s="58"/>
      <c r="M46" s="58">
        <f t="shared" ca="1" si="1"/>
        <v>43418.083333333292</v>
      </c>
      <c r="N46" s="58"/>
      <c r="O46" s="58" t="str">
        <f t="shared" si="1"/>
        <v/>
      </c>
      <c r="P46" s="58"/>
      <c r="Q46" s="58" t="str">
        <f t="shared" si="1"/>
        <v/>
      </c>
      <c r="R46" s="71"/>
      <c r="S46" s="71"/>
    </row>
    <row r="47" spans="2:19" s="56" customFormat="1" ht="17.25" customHeight="1" x14ac:dyDescent="0.2">
      <c r="B47" s="60"/>
      <c r="C47" s="57" t="b">
        <f t="shared" ca="1" si="0"/>
        <v>0</v>
      </c>
      <c r="D47" s="58"/>
      <c r="E47" s="58">
        <f t="shared" ca="1" si="1"/>
        <v>43418.791666666621</v>
      </c>
      <c r="F47" s="58"/>
      <c r="G47" s="58">
        <f t="shared" ca="1" si="1"/>
        <v>43418.791666666621</v>
      </c>
      <c r="H47" s="58"/>
      <c r="I47" s="58">
        <f t="shared" ca="1" si="1"/>
        <v>43417.999999999956</v>
      </c>
      <c r="J47" s="58"/>
      <c r="K47" s="58">
        <f t="shared" ca="1" si="1"/>
        <v>43418.333333333285</v>
      </c>
      <c r="L47" s="58"/>
      <c r="M47" s="58">
        <f t="shared" ca="1" si="1"/>
        <v>43418.124999999956</v>
      </c>
      <c r="N47" s="58"/>
      <c r="O47" s="58" t="str">
        <f t="shared" si="1"/>
        <v/>
      </c>
      <c r="P47" s="58"/>
      <c r="Q47" s="58" t="str">
        <f t="shared" si="1"/>
        <v/>
      </c>
      <c r="R47" s="71"/>
      <c r="S47" s="71"/>
    </row>
    <row r="48" spans="2:19" s="56" customFormat="1" ht="17.25" customHeight="1" x14ac:dyDescent="0.2">
      <c r="B48" s="60"/>
      <c r="C48" s="57" t="b">
        <f t="shared" ca="1" si="0"/>
        <v>0</v>
      </c>
      <c r="D48" s="58"/>
      <c r="E48" s="58">
        <f t="shared" ca="1" si="1"/>
        <v>43418.833333333285</v>
      </c>
      <c r="F48" s="58"/>
      <c r="G48" s="58">
        <f t="shared" ca="1" si="1"/>
        <v>43418.833333333285</v>
      </c>
      <c r="H48" s="58"/>
      <c r="I48" s="58">
        <f t="shared" ca="1" si="1"/>
        <v>43418.041666666621</v>
      </c>
      <c r="J48" s="58"/>
      <c r="K48" s="58">
        <f t="shared" ca="1" si="1"/>
        <v>43418.374999999949</v>
      </c>
      <c r="L48" s="58"/>
      <c r="M48" s="58">
        <f t="shared" ca="1" si="1"/>
        <v>43418.166666666621</v>
      </c>
      <c r="N48" s="58"/>
      <c r="O48" s="58" t="str">
        <f t="shared" si="1"/>
        <v/>
      </c>
      <c r="P48" s="58"/>
      <c r="Q48" s="58" t="str">
        <f t="shared" si="1"/>
        <v/>
      </c>
      <c r="R48" s="71"/>
      <c r="S48" s="71"/>
    </row>
    <row r="49" spans="2:19" s="56" customFormat="1" ht="17.25" customHeight="1" x14ac:dyDescent="0.2">
      <c r="B49" s="57"/>
      <c r="C49" s="57" t="b">
        <f t="shared" ca="1" si="0"/>
        <v>0</v>
      </c>
      <c r="D49" s="58"/>
      <c r="E49" s="58">
        <f t="shared" ca="1" si="1"/>
        <v>43418.874999999949</v>
      </c>
      <c r="F49" s="58"/>
      <c r="G49" s="58">
        <f t="shared" ca="1" si="1"/>
        <v>43418.874999999949</v>
      </c>
      <c r="H49" s="58"/>
      <c r="I49" s="58">
        <f t="shared" ca="1" si="1"/>
        <v>43418.083333333285</v>
      </c>
      <c r="J49" s="58"/>
      <c r="K49" s="58">
        <f t="shared" ca="1" si="1"/>
        <v>43418.416666666613</v>
      </c>
      <c r="L49" s="58"/>
      <c r="M49" s="58">
        <f t="shared" ca="1" si="1"/>
        <v>43418.208333333285</v>
      </c>
      <c r="N49" s="58"/>
      <c r="O49" s="58" t="str">
        <f t="shared" si="1"/>
        <v/>
      </c>
      <c r="P49" s="58"/>
      <c r="Q49" s="58" t="str">
        <f t="shared" si="1"/>
        <v/>
      </c>
      <c r="R49" s="71"/>
      <c r="S49" s="71"/>
    </row>
    <row r="50" spans="2:19" s="56" customFormat="1" ht="17.25" customHeight="1" x14ac:dyDescent="0.2">
      <c r="B50" s="57"/>
      <c r="C50" s="57" t="b">
        <f t="shared" ca="1" si="0"/>
        <v>0</v>
      </c>
      <c r="D50" s="58"/>
      <c r="E50" s="58">
        <f t="shared" ca="1" si="1"/>
        <v>43418.916666666613</v>
      </c>
      <c r="F50" s="58"/>
      <c r="G50" s="58">
        <f t="shared" ca="1" si="1"/>
        <v>43418.916666666613</v>
      </c>
      <c r="H50" s="58"/>
      <c r="I50" s="58">
        <f t="shared" ca="1" si="1"/>
        <v>43418.124999999949</v>
      </c>
      <c r="J50" s="58"/>
      <c r="K50" s="58">
        <f t="shared" ca="1" si="1"/>
        <v>43418.458333333278</v>
      </c>
      <c r="L50" s="58"/>
      <c r="M50" s="58">
        <f t="shared" ca="1" si="1"/>
        <v>43418.249999999949</v>
      </c>
      <c r="N50" s="58"/>
      <c r="O50" s="58" t="str">
        <f t="shared" si="1"/>
        <v/>
      </c>
      <c r="P50" s="58"/>
      <c r="Q50" s="58" t="str">
        <f t="shared" si="1"/>
        <v/>
      </c>
      <c r="R50" s="71"/>
      <c r="S50" s="71"/>
    </row>
    <row r="51" spans="2:19" s="56" customFormat="1" ht="17.25" customHeight="1" x14ac:dyDescent="0.2">
      <c r="B51" s="57"/>
      <c r="C51" s="57" t="b">
        <f t="shared" ca="1" si="0"/>
        <v>0</v>
      </c>
      <c r="D51" s="58"/>
      <c r="E51" s="58">
        <f t="shared" ca="1" si="1"/>
        <v>43418.958333333278</v>
      </c>
      <c r="F51" s="58"/>
      <c r="G51" s="58">
        <f t="shared" ca="1" si="1"/>
        <v>43418.958333333278</v>
      </c>
      <c r="H51" s="58"/>
      <c r="I51" s="58">
        <f t="shared" ca="1" si="1"/>
        <v>43418.166666666613</v>
      </c>
      <c r="J51" s="58"/>
      <c r="K51" s="58">
        <f t="shared" ca="1" si="1"/>
        <v>43418.499999999942</v>
      </c>
      <c r="L51" s="58"/>
      <c r="M51" s="58">
        <f t="shared" ca="1" si="1"/>
        <v>43418.291666666613</v>
      </c>
      <c r="N51" s="58"/>
      <c r="O51" s="58" t="str">
        <f t="shared" si="1"/>
        <v/>
      </c>
      <c r="P51" s="58"/>
      <c r="Q51" s="58" t="str">
        <f t="shared" si="1"/>
        <v/>
      </c>
      <c r="R51" s="71"/>
      <c r="S51" s="71"/>
    </row>
    <row r="52" spans="2:19" s="56" customFormat="1" ht="17.25" customHeight="1" x14ac:dyDescent="0.2">
      <c r="B52" s="57"/>
      <c r="C52" s="57" t="b">
        <f t="shared" ca="1" si="0"/>
        <v>0</v>
      </c>
      <c r="D52" s="68"/>
      <c r="E52" s="68">
        <f t="shared" ca="1" si="1"/>
        <v>43418.999999999942</v>
      </c>
      <c r="F52" s="68"/>
      <c r="G52" s="68">
        <f t="shared" ca="1" si="1"/>
        <v>43418.999999999942</v>
      </c>
      <c r="H52" s="68"/>
      <c r="I52" s="68">
        <f t="shared" ca="1" si="1"/>
        <v>43418.208333333278</v>
      </c>
      <c r="J52" s="68"/>
      <c r="K52" s="68">
        <f t="shared" ca="1" si="1"/>
        <v>43418.541666666606</v>
      </c>
      <c r="L52" s="68"/>
      <c r="M52" s="68">
        <f t="shared" ca="1" si="1"/>
        <v>43418.333333333278</v>
      </c>
      <c r="N52" s="68"/>
      <c r="O52" s="68" t="str">
        <f t="shared" si="1"/>
        <v/>
      </c>
      <c r="P52" s="68"/>
      <c r="Q52" s="68" t="str">
        <f t="shared" si="1"/>
        <v/>
      </c>
      <c r="R52" s="71"/>
      <c r="S52" s="71"/>
    </row>
    <row r="53" spans="2:19" s="56" customFormat="1" x14ac:dyDescent="0.2">
      <c r="S53" s="71"/>
    </row>
    <row r="54" spans="2:19" s="75" customFormat="1" ht="233.25" customHeight="1" x14ac:dyDescent="0.2">
      <c r="S54" s="76"/>
    </row>
    <row r="55" spans="2:19" x14ac:dyDescent="0.2"/>
    <row r="56" spans="2:19" hidden="1" x14ac:dyDescent="0.2"/>
    <row r="57" spans="2:19" hidden="1" x14ac:dyDescent="0.2"/>
    <row r="58" spans="2:19" hidden="1" x14ac:dyDescent="0.2"/>
    <row r="59" spans="2:19" x14ac:dyDescent="0.2"/>
    <row r="60" spans="2:19" x14ac:dyDescent="0.2"/>
    <row r="61" spans="2:19" x14ac:dyDescent="0.2"/>
  </sheetData>
  <sheetProtection algorithmName="SHA-512" hashValue="koLuVkLOSm8+GL1693R0F2EEWme3AHSWNvMJdIoPgaFZE1nAkiM4z5pq1bUg6ZQ9nNd4hr566DzHRYwtJ1UEQQ==" saltValue="1wymEf0oSpI2fQkqmF8Xzg==" spinCount="100000" sheet="1" objects="1" scenarios="1"/>
  <phoneticPr fontId="5" type="noConversion"/>
  <conditionalFormatting sqref="G28:G52 O28:O52 E28:E52 I28:I52 K28:K52 M28:M52 Q28:Q52">
    <cfRule type="expression" dxfId="5" priority="1" stopIfTrue="1">
      <formula>$C28=TRUE</formula>
    </cfRule>
    <cfRule type="expression" dxfId="4" priority="2" stopIfTrue="1">
      <formula>AND((E28-TRUNC(E28))&gt;0.3,(E28-TRUNC(E28))&lt;0.751)</formula>
    </cfRule>
    <cfRule type="expression" dxfId="3" priority="3" stopIfTrue="1">
      <formula>OR((E28-TRUNC(E28))&lt;0.3,(E28-TRUNC(E28))&gt;0.75)</formula>
    </cfRule>
  </conditionalFormatting>
  <conditionalFormatting sqref="D28:D52 F28:F52 H28:H52 J28:J52 L28:L52 N28:N52 P28:P52">
    <cfRule type="expression" dxfId="2" priority="4" stopIfTrue="1">
      <formula>$C28=TRUE</formula>
    </cfRule>
  </conditionalFormatting>
  <dataValidations count="1">
    <dataValidation type="list" allowBlank="1" showInputMessage="1" showErrorMessage="1" errorTitle="Pick a city" error="You must pick a valid city from the list" promptTitle="Pick a city" prompt="Pick a city to show the times. Click on city name for more info." sqref="G4 Q4 I4 K4 M4 O4 E4" xr:uid="{00000000-0002-0000-0000-000000000000}">
      <formula1>CityList</formula1>
    </dataValidation>
  </dataValidations>
  <hyperlinks>
    <hyperlink ref="G5" r:id="rId1" display="http://www.timeanddate.com/worldclock/city.html?n=240" xr:uid="{00000000-0004-0000-0000-000000000000}"/>
    <hyperlink ref="I5" r:id="rId2" display="http://www.timeanddate.com/worldclock/city.html?n=137" xr:uid="{00000000-0004-0000-0000-000001000000}"/>
    <hyperlink ref="M5" r:id="rId3" display="http://www.timeanddate.com/worldclock/city.html?n=263" xr:uid="{00000000-0004-0000-0000-000002000000}"/>
    <hyperlink ref="K5" r:id="rId4" display="http://www.timeanddate.com/worldclock/city.html?n=136" xr:uid="{00000000-0004-0000-0000-000003000000}"/>
    <hyperlink ref="E5" xr:uid="{00000000-0004-0000-0000-000004000000}"/>
  </hyperlinks>
  <pageMargins left="0.23622047244094491" right="0.23622047244094491" top="0.35433070866141736" bottom="0.55118110236220474" header="0.31496062992125984" footer="0.31496062992125984"/>
  <pageSetup paperSize="9" scale="68" orientation="landscape" r:id="rId5"/>
  <headerFooter alignWithMargins="0">
    <oddFooter>&amp;L©2018 Nick Elsey</oddFooter>
  </headerFooter>
  <drawing r:id="rId6"/>
  <legacyDrawing r:id="rId7"/>
  <controls>
    <mc:AlternateContent xmlns:mc="http://schemas.openxmlformats.org/markup-compatibility/2006">
      <mc:Choice Requires="x14">
        <control shapeId="1040" r:id="rId8" name="AutoRefresh">
          <controlPr defaultSize="0" autoLine="0" r:id="rId9">
            <anchor moveWithCells="1">
              <from>
                <xdr:col>6</xdr:col>
                <xdr:colOff>19050</xdr:colOff>
                <xdr:row>0</xdr:row>
                <xdr:rowOff>66675</xdr:rowOff>
              </from>
              <to>
                <xdr:col>6</xdr:col>
                <xdr:colOff>1028700</xdr:colOff>
                <xdr:row>1</xdr:row>
                <xdr:rowOff>0</xdr:rowOff>
              </to>
            </anchor>
          </controlPr>
        </control>
      </mc:Choice>
      <mc:Fallback>
        <control shapeId="1040" r:id="rId8" name="AutoRefresh"/>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1">
    <pageSetUpPr fitToPage="1"/>
  </sheetPr>
  <dimension ref="A1:Q61"/>
  <sheetViews>
    <sheetView showGridLines="0" showRowColHeaders="0" workbookViewId="0">
      <selection activeCell="E3" sqref="E3"/>
    </sheetView>
  </sheetViews>
  <sheetFormatPr defaultColWidth="0" defaultRowHeight="12.75" zeroHeight="1" x14ac:dyDescent="0.2"/>
  <cols>
    <col min="1" max="1" width="1.85546875" style="3" customWidth="1"/>
    <col min="2" max="2" width="18.28515625" style="3" customWidth="1"/>
    <col min="3" max="3" width="9" style="3" hidden="1" customWidth="1"/>
    <col min="4" max="4" width="2.42578125" style="3" customWidth="1"/>
    <col min="5" max="5" width="19" style="3" customWidth="1"/>
    <col min="6" max="6" width="2.42578125" style="3" customWidth="1"/>
    <col min="7" max="7" width="21.85546875" style="3" customWidth="1"/>
    <col min="8" max="8" width="2.42578125" style="3" customWidth="1"/>
    <col min="9" max="9" width="21.85546875" style="3" customWidth="1"/>
    <col min="10" max="10" width="2.42578125" style="3" customWidth="1"/>
    <col min="11" max="11" width="21.85546875" style="3" customWidth="1"/>
    <col min="12" max="12" width="2.42578125" style="3" customWidth="1"/>
    <col min="13" max="13" width="21.85546875" style="3" customWidth="1"/>
    <col min="14" max="14" width="2.42578125" style="3" customWidth="1"/>
    <col min="15" max="15" width="21.85546875" style="3" customWidth="1"/>
    <col min="16" max="16" width="3.140625" style="3" customWidth="1"/>
    <col min="17" max="17" width="2.28515625" style="69" customWidth="1"/>
    <col min="18" max="16384" width="9.140625" style="3" hidden="1"/>
  </cols>
  <sheetData>
    <row r="1" spans="1:17" s="55" customFormat="1" ht="24" customHeight="1" x14ac:dyDescent="0.25">
      <c r="A1" s="91" t="s">
        <v>432</v>
      </c>
      <c r="B1" s="120"/>
      <c r="C1" s="120"/>
      <c r="D1" s="120"/>
      <c r="E1" s="121"/>
      <c r="F1" s="121" t="s">
        <v>436</v>
      </c>
      <c r="G1" s="124">
        <f ca="1">TODAY()</f>
        <v>43418</v>
      </c>
      <c r="H1" s="122"/>
      <c r="I1" s="120"/>
      <c r="J1" s="120"/>
      <c r="K1" s="120"/>
      <c r="L1" s="120"/>
      <c r="M1" s="120"/>
      <c r="N1" s="120"/>
      <c r="O1" s="120"/>
      <c r="P1" s="123" t="str">
        <f>'Meeting Planner'!R1</f>
        <v>Version 3.0</v>
      </c>
      <c r="Q1" s="69"/>
    </row>
    <row r="2" spans="1:17" s="66" customFormat="1" ht="12.75" customHeight="1" x14ac:dyDescent="0.2">
      <c r="Q2" s="70"/>
    </row>
    <row r="3" spans="1:17" s="70" customFormat="1" ht="12" customHeight="1" x14ac:dyDescent="0.2">
      <c r="B3" s="139" t="s">
        <v>30</v>
      </c>
      <c r="E3" s="95" t="s">
        <v>433</v>
      </c>
      <c r="G3" s="96" t="str">
        <f ca="1">IF(G10,"then it's this time in","")</f>
        <v>then it's this time in</v>
      </c>
      <c r="I3" s="96" t="str">
        <f ca="1">IF(I10,"and it's this time in","")</f>
        <v>and it's this time in</v>
      </c>
      <c r="K3" s="96" t="str">
        <f ca="1">IF(K10,"and it's this time in","")</f>
        <v>and it's this time in</v>
      </c>
      <c r="M3" s="96" t="str">
        <f>IF(M10,"and it's this time in","")</f>
        <v/>
      </c>
      <c r="O3" s="96" t="str">
        <f>IF(O10,"and it's this time in","")</f>
        <v/>
      </c>
    </row>
    <row r="4" spans="1:17" s="64" customFormat="1" ht="15" x14ac:dyDescent="0.2">
      <c r="A4" s="71"/>
      <c r="B4" s="140"/>
      <c r="C4" s="65"/>
      <c r="E4" s="74" t="str">
        <f>'Meeting Planner'!G4</f>
        <v>Sydney</v>
      </c>
      <c r="F4" s="73"/>
      <c r="G4" s="74" t="str">
        <f ca="1">IF(G10,'Meeting Planner'!I4,"")</f>
        <v>Los Angeles</v>
      </c>
      <c r="H4" s="73"/>
      <c r="I4" s="74" t="str">
        <f ca="1">IF(I10,'Meeting Planner'!K4,"")</f>
        <v>London</v>
      </c>
      <c r="J4" s="73"/>
      <c r="K4" s="74" t="str">
        <f ca="1">IF(K10,'Meeting Planner'!M4,"")</f>
        <v>Washington DC</v>
      </c>
      <c r="L4" s="73"/>
      <c r="M4" s="74" t="str">
        <f>IF(M10,'Meeting Planner'!O4,"")</f>
        <v/>
      </c>
      <c r="N4" s="73"/>
      <c r="O4" s="74" t="str">
        <f>IF(O10,'Meeting Planner'!Q4,"")</f>
        <v/>
      </c>
      <c r="P4" s="70"/>
      <c r="Q4" s="71"/>
    </row>
    <row r="5" spans="1:17" s="100" customFormat="1" hidden="1" x14ac:dyDescent="0.2">
      <c r="A5" s="98"/>
      <c r="B5" s="99" t="s">
        <v>370</v>
      </c>
      <c r="C5" s="99"/>
      <c r="E5" s="101" t="str">
        <f ca="1">IF(E10,E22,"")</f>
        <v>Wed 10:42:04 AM*</v>
      </c>
      <c r="G5" s="101" t="str">
        <f ca="1">IF(G10,G22,"")</f>
        <v>Tue 3:42:04 PM</v>
      </c>
      <c r="I5" s="101" t="str">
        <f ca="1">IF(I10,I22,"")</f>
        <v>Tue 11:42:04 PM</v>
      </c>
      <c r="K5" s="101" t="str">
        <f ca="1">IF(K10,K22,"")</f>
        <v>Tue 6:42:04 PM</v>
      </c>
      <c r="M5" s="101" t="str">
        <f>IF(M10,M22,"")</f>
        <v/>
      </c>
      <c r="O5" s="101" t="str">
        <f>IF(O10,O22,"")</f>
        <v/>
      </c>
      <c r="P5" s="70"/>
      <c r="Q5" s="98"/>
    </row>
    <row r="6" spans="1:17" s="100" customFormat="1" hidden="1" x14ac:dyDescent="0.2">
      <c r="A6" s="98"/>
      <c r="B6" s="99" t="s">
        <v>367</v>
      </c>
      <c r="C6" s="99"/>
      <c r="E6" s="102" t="str">
        <f ca="1">IF(E10,E24,"")</f>
        <v>Australian Eastern Daylight Time</v>
      </c>
      <c r="G6" s="102" t="str">
        <f ca="1">IF(G10,G24,"")</f>
        <v>Pacific Standard Time</v>
      </c>
      <c r="I6" s="102" t="str">
        <f ca="1">IF(I10,I24,"")</f>
        <v>Western European Standard Time</v>
      </c>
      <c r="K6" s="102" t="str">
        <f ca="1">IF(K10,K24,"")</f>
        <v>Eastern Standard Time</v>
      </c>
      <c r="M6" s="102" t="str">
        <f>IF(M10,M24,"")</f>
        <v/>
      </c>
      <c r="O6" s="102" t="str">
        <f>IF(O10,O24,"")</f>
        <v/>
      </c>
      <c r="P6" s="70"/>
      <c r="Q6" s="98"/>
    </row>
    <row r="7" spans="1:17" s="71" customFormat="1" x14ac:dyDescent="0.2">
      <c r="B7" s="61" t="s">
        <v>434</v>
      </c>
      <c r="C7" s="61"/>
      <c r="D7" s="59"/>
      <c r="E7" s="94"/>
      <c r="F7" s="59"/>
      <c r="G7" s="97" t="str">
        <f ca="1">IF(G10,G4&amp;" is "&amp;ABS(G14)&amp;" hours "&amp;IF(G14&gt;=0,"ahead of ","behind ")&amp;$E$4,"")</f>
        <v>Los Angeles is 19 hours behind Sydney</v>
      </c>
      <c r="H7" s="59"/>
      <c r="I7" s="97" t="str">
        <f ca="1">IF(I10,I4&amp;" is "&amp;ABS(I14)&amp;" hours "&amp;IF(I14&gt;=0,"ahead of ","behind ")&amp;$E$4,"")</f>
        <v>London is 11 hours behind Sydney</v>
      </c>
      <c r="J7" s="59"/>
      <c r="K7" s="97" t="str">
        <f ca="1">IF(K10,K4&amp;" is "&amp;ABS(K14)&amp;" hours "&amp;IF(K14&gt;=0,"ahead of ","behind ")&amp;$E$4,"")</f>
        <v>Washington DC is 16 hours behind Sydney</v>
      </c>
      <c r="L7" s="59"/>
      <c r="M7" s="97" t="str">
        <f>IF(M10,M4&amp;" is "&amp;ABS(M14)&amp;" hours "&amp;IF(M14&gt;=0,"ahead of ","behind ")&amp;$E$4,"")</f>
        <v/>
      </c>
      <c r="N7" s="59"/>
      <c r="O7" s="97" t="str">
        <f>IF(O10,O4&amp;" is "&amp;ABS(O14)&amp;" hours "&amp;IF(O14&gt;=0,"ahead of ","behind ")&amp;$E$4,"")</f>
        <v/>
      </c>
      <c r="P7" s="70"/>
    </row>
    <row r="8" spans="1:17" s="71" customFormat="1" x14ac:dyDescent="0.2">
      <c r="B8" s="117" t="s">
        <v>435</v>
      </c>
      <c r="C8" s="117"/>
      <c r="D8" s="118"/>
      <c r="E8" s="119" t="str">
        <f ca="1">IF(E10,IF(E19,"Daylight savings is in effect for ","Daylight savings is not in effect for ")&amp;E4,"")</f>
        <v>Daylight savings is in effect for Sydney</v>
      </c>
      <c r="F8" s="118"/>
      <c r="G8" s="119" t="str">
        <f ca="1">IF(G10,IF(G19,"Daylight savings is in effect for ","Daylight savings is not in effect for ")&amp;G4,"")</f>
        <v>Daylight savings is not in effect for Los Angeles</v>
      </c>
      <c r="H8" s="118"/>
      <c r="I8" s="119" t="str">
        <f ca="1">IF(I10,IF(I19,"Daylight savings is in effect for ","Daylight savings is not in effect for ")&amp;I4,"")</f>
        <v>Daylight savings is not in effect for London</v>
      </c>
      <c r="J8" s="118"/>
      <c r="K8" s="119" t="str">
        <f ca="1">IF(K10,IF(K19,"Daylight savings is in effect for ","Daylight savings is not in effect for ")&amp;K4,"")</f>
        <v>Daylight savings is not in effect for Washington DC</v>
      </c>
      <c r="L8" s="118"/>
      <c r="M8" s="119" t="str">
        <f>IF(M10,IF(M19,"Daylight savings is in effect for ","Daylight savings is not in effect for ")&amp;M4,"")</f>
        <v/>
      </c>
      <c r="N8" s="118"/>
      <c r="O8" s="119" t="str">
        <f>IF(O10,IF(O19,"Daylight savings is in effect for ","Daylight savings is not in effect for ")&amp;O4,"")</f>
        <v/>
      </c>
      <c r="P8" s="70"/>
    </row>
    <row r="9" spans="1:17" s="98" customFormat="1" hidden="1" x14ac:dyDescent="0.2">
      <c r="B9" s="114" t="s">
        <v>429</v>
      </c>
      <c r="C9" s="114"/>
      <c r="D9" s="115"/>
      <c r="E9" s="116" t="str">
        <f ca="1">IF(E10,E12,"")</f>
        <v>+11:00</v>
      </c>
      <c r="F9" s="115"/>
      <c r="G9" s="116" t="str">
        <f ca="1">IF(G10,G12,"")</f>
        <v>-8:00</v>
      </c>
      <c r="H9" s="115"/>
      <c r="I9" s="116" t="str">
        <f ca="1">IF(I10,I12,"")</f>
        <v>0:00</v>
      </c>
      <c r="J9" s="115"/>
      <c r="K9" s="116" t="str">
        <f ca="1">IF(K10,K12,"")</f>
        <v>-5:00</v>
      </c>
      <c r="L9" s="115"/>
      <c r="M9" s="116" t="str">
        <f>IF(M10,M12,"")</f>
        <v/>
      </c>
      <c r="N9" s="115"/>
      <c r="O9" s="116" t="str">
        <f>IF(O10,O12,"")</f>
        <v/>
      </c>
      <c r="P9" s="70"/>
    </row>
    <row r="10" spans="1:17" s="104" customFormat="1" hidden="1" x14ac:dyDescent="0.2">
      <c r="A10" s="103"/>
      <c r="B10" s="104" t="s">
        <v>369</v>
      </c>
      <c r="E10" s="105" t="b">
        <f ca="1">'Meeting Planner'!G10</f>
        <v>1</v>
      </c>
      <c r="G10" s="105" t="b">
        <f ca="1">'Meeting Planner'!I10</f>
        <v>1</v>
      </c>
      <c r="I10" s="105" t="b">
        <f ca="1">'Meeting Planner'!K10</f>
        <v>1</v>
      </c>
      <c r="K10" s="105" t="b">
        <f ca="1">'Meeting Planner'!M10</f>
        <v>1</v>
      </c>
      <c r="M10" s="105" t="b">
        <f>'Meeting Planner'!O10</f>
        <v>0</v>
      </c>
      <c r="O10" s="105" t="b">
        <f>'Meeting Planner'!Q10</f>
        <v>0</v>
      </c>
      <c r="P10" s="70"/>
      <c r="Q10" s="103"/>
    </row>
    <row r="11" spans="1:17" s="104" customFormat="1" hidden="1" x14ac:dyDescent="0.2">
      <c r="B11" s="104" t="s">
        <v>164</v>
      </c>
      <c r="E11" s="104">
        <f ca="1">VLOOKUP(E4,Cities,2,FALSE)+IF(E19,1,0)</f>
        <v>11</v>
      </c>
      <c r="G11" s="104">
        <f ca="1">VLOOKUP(G4,Cities,2,FALSE)+IF(G19,1,0)</f>
        <v>-8</v>
      </c>
      <c r="I11" s="104">
        <f ca="1">VLOOKUP(I4,Cities,2,FALSE)+IF(I19,1,0)</f>
        <v>0</v>
      </c>
      <c r="K11" s="104">
        <f ca="1">VLOOKUP(K4,Cities,2,FALSE)+IF(K19,1,0)</f>
        <v>-5</v>
      </c>
      <c r="M11" s="104" t="e">
        <f>VLOOKUP(M4,Cities,2,FALSE)+IF(M19,1,0)</f>
        <v>#N/A</v>
      </c>
      <c r="O11" s="104" t="e">
        <f>VLOOKUP(O4,Cities,2,FALSE)+IF(O19,1,0)</f>
        <v>#N/A</v>
      </c>
      <c r="P11" s="70"/>
      <c r="Q11" s="103"/>
    </row>
    <row r="12" spans="1:17" s="104" customFormat="1" hidden="1" x14ac:dyDescent="0.2">
      <c r="B12" s="104" t="s">
        <v>362</v>
      </c>
      <c r="E12" s="106" t="str">
        <f ca="1">FormatAsUTCOffset(E11)</f>
        <v>+11:00</v>
      </c>
      <c r="F12" s="106"/>
      <c r="G12" s="106" t="str">
        <f ca="1">FormatAsUTCOffset(G11)</f>
        <v>-8:00</v>
      </c>
      <c r="I12" s="106" t="str">
        <f ca="1">FormatAsUTCOffset(I11)</f>
        <v>0:00</v>
      </c>
      <c r="K12" s="106" t="str">
        <f ca="1">FormatAsUTCOffset(K11)</f>
        <v>-5:00</v>
      </c>
      <c r="M12" s="106" t="e">
        <f>FormatAsUTCOffset(M11)</f>
        <v>#VALUE!</v>
      </c>
      <c r="O12" s="106" t="e">
        <f>FormatAsUTCOffset(O11)</f>
        <v>#VALUE!</v>
      </c>
      <c r="P12" s="70"/>
      <c r="Q12" s="103"/>
    </row>
    <row r="13" spans="1:17" s="104" customFormat="1" hidden="1" x14ac:dyDescent="0.2">
      <c r="B13" s="104" t="s">
        <v>364</v>
      </c>
      <c r="E13" s="106">
        <f ca="1">E11/24</f>
        <v>0.45833333333333331</v>
      </c>
      <c r="F13" s="106"/>
      <c r="G13" s="106">
        <f ca="1">G11/24</f>
        <v>-0.33333333333333331</v>
      </c>
      <c r="I13" s="106">
        <f ca="1">I11/24</f>
        <v>0</v>
      </c>
      <c r="K13" s="106">
        <f ca="1">K11/24</f>
        <v>-0.20833333333333334</v>
      </c>
      <c r="M13" s="106" t="e">
        <f>M11/24</f>
        <v>#N/A</v>
      </c>
      <c r="O13" s="106" t="e">
        <f>O11/24</f>
        <v>#N/A</v>
      </c>
      <c r="P13" s="70"/>
      <c r="Q13" s="103"/>
    </row>
    <row r="14" spans="1:17" s="104" customFormat="1" hidden="1" x14ac:dyDescent="0.2">
      <c r="B14" s="104" t="s">
        <v>357</v>
      </c>
      <c r="E14" s="104">
        <v>0</v>
      </c>
      <c r="G14" s="104">
        <f ca="1">G11-$E$11</f>
        <v>-19</v>
      </c>
      <c r="I14" s="104">
        <f ca="1">I11-$E$11</f>
        <v>-11</v>
      </c>
      <c r="K14" s="104">
        <f ca="1">K11-$E$11</f>
        <v>-16</v>
      </c>
      <c r="M14" s="104" t="e">
        <f ca="1">M11-$E$11</f>
        <v>#N/A</v>
      </c>
      <c r="O14" s="104" t="e">
        <f ca="1">O11-$E$11</f>
        <v>#N/A</v>
      </c>
      <c r="P14" s="70"/>
      <c r="Q14" s="103"/>
    </row>
    <row r="15" spans="1:17" s="104" customFormat="1" hidden="1" x14ac:dyDescent="0.2">
      <c r="B15" s="104" t="s">
        <v>361</v>
      </c>
      <c r="E15" s="106" t="str">
        <f>FormatAsUTCOffset(E14)</f>
        <v>0:00</v>
      </c>
      <c r="F15" s="106"/>
      <c r="G15" s="106" t="str">
        <f ca="1">FormatAsUTCOffset(G14)</f>
        <v>-19:00</v>
      </c>
      <c r="I15" s="106" t="str">
        <f ca="1">FormatAsUTCOffset(I14)</f>
        <v>-11:00</v>
      </c>
      <c r="K15" s="106" t="str">
        <f ca="1">FormatAsUTCOffset(K14)</f>
        <v>-16:00</v>
      </c>
      <c r="M15" s="106" t="e">
        <f ca="1">FormatAsUTCOffset(M14)</f>
        <v>#VALUE!</v>
      </c>
      <c r="O15" s="106" t="e">
        <f ca="1">FormatAsUTCOffset(O14)</f>
        <v>#VALUE!</v>
      </c>
      <c r="P15" s="70"/>
      <c r="Q15" s="103"/>
    </row>
    <row r="16" spans="1:17" s="104" customFormat="1" hidden="1" x14ac:dyDescent="0.2">
      <c r="B16" s="104" t="s">
        <v>365</v>
      </c>
      <c r="E16" s="106">
        <f>E14/24</f>
        <v>0</v>
      </c>
      <c r="F16" s="106"/>
      <c r="G16" s="106">
        <f ca="1">G14/24</f>
        <v>-0.79166666666666663</v>
      </c>
      <c r="I16" s="106">
        <f ca="1">I14/24</f>
        <v>-0.45833333333333331</v>
      </c>
      <c r="K16" s="106">
        <f ca="1">K14/24</f>
        <v>-0.66666666666666663</v>
      </c>
      <c r="M16" s="106" t="e">
        <f ca="1">M14/24</f>
        <v>#N/A</v>
      </c>
      <c r="O16" s="106" t="e">
        <f ca="1">O14/24</f>
        <v>#N/A</v>
      </c>
      <c r="P16" s="70"/>
      <c r="Q16" s="103"/>
    </row>
    <row r="17" spans="2:17" s="104" customFormat="1" hidden="1" x14ac:dyDescent="0.2">
      <c r="B17" s="104" t="s">
        <v>358</v>
      </c>
      <c r="E17" s="107" t="str">
        <f>VLOOKUP(E4,Cities,3,FALSE)</f>
        <v xml:space="preserve">Australia </v>
      </c>
      <c r="F17" s="108"/>
      <c r="G17" s="107" t="str">
        <f ca="1">VLOOKUP(G4,Cities,3,FALSE)</f>
        <v>North America</v>
      </c>
      <c r="I17" s="107" t="str">
        <f ca="1">VLOOKUP(I4,Cities,3,FALSE)</f>
        <v>European Union</v>
      </c>
      <c r="K17" s="107" t="str">
        <f ca="1">VLOOKUP(K4,Cities,3,FALSE)</f>
        <v>North America</v>
      </c>
      <c r="M17" s="107" t="e">
        <f>VLOOKUP(M4,Cities,3,FALSE)</f>
        <v>#N/A</v>
      </c>
      <c r="O17" s="107" t="e">
        <f>VLOOKUP(O4,Cities,3,FALSE)</f>
        <v>#N/A</v>
      </c>
      <c r="P17" s="70"/>
      <c r="Q17" s="103"/>
    </row>
    <row r="18" spans="2:17" s="104" customFormat="1" hidden="1" x14ac:dyDescent="0.2">
      <c r="B18" s="104" t="s">
        <v>359</v>
      </c>
      <c r="E18" s="109">
        <f ca="1">VLOOKUP(E4,Cities,4,FALSE)</f>
        <v>43418.404213310183</v>
      </c>
      <c r="F18" s="109"/>
      <c r="G18" s="109">
        <f ca="1">VLOOKUP(G4,Cities,4,FALSE)</f>
        <v>43417.654213310183</v>
      </c>
      <c r="I18" s="109">
        <f ca="1">VLOOKUP(I4,Cities,4,FALSE)</f>
        <v>43417.987546643519</v>
      </c>
      <c r="K18" s="109">
        <f ca="1">VLOOKUP(K4,Cities,4,FALSE)</f>
        <v>43417.779213310183</v>
      </c>
      <c r="M18" s="109" t="e">
        <f>VLOOKUP(M4,Cities,4,FALSE)</f>
        <v>#N/A</v>
      </c>
      <c r="O18" s="109" t="e">
        <f>VLOOKUP(O4,Cities,4,FALSE)</f>
        <v>#N/A</v>
      </c>
      <c r="P18" s="70"/>
      <c r="Q18" s="103"/>
    </row>
    <row r="19" spans="2:17" s="104" customFormat="1" hidden="1" x14ac:dyDescent="0.2">
      <c r="B19" s="104" t="s">
        <v>355</v>
      </c>
      <c r="E19" s="104" t="b">
        <f ca="1">VLOOKUP(E4,Cities,5,FALSE)</f>
        <v>1</v>
      </c>
      <c r="G19" s="104" t="b">
        <f ca="1">VLOOKUP(G4,Cities,5,FALSE)</f>
        <v>0</v>
      </c>
      <c r="I19" s="104" t="b">
        <f ca="1">VLOOKUP(I4,Cities,5,FALSE)</f>
        <v>0</v>
      </c>
      <c r="K19" s="104" t="b">
        <f ca="1">VLOOKUP(K4,Cities,5,FALSE)</f>
        <v>0</v>
      </c>
      <c r="M19" s="104" t="e">
        <f>VLOOKUP(M4,Cities,5,FALSE)</f>
        <v>#N/A</v>
      </c>
      <c r="O19" s="104" t="e">
        <f>VLOOKUP(O4,Cities,5,FALSE)</f>
        <v>#N/A</v>
      </c>
      <c r="P19" s="70"/>
      <c r="Q19" s="103"/>
    </row>
    <row r="20" spans="2:17" s="104" customFormat="1" ht="12.75" hidden="1" customHeight="1" x14ac:dyDescent="0.2">
      <c r="B20" s="104" t="s">
        <v>360</v>
      </c>
      <c r="E20" s="106" t="str">
        <f ca="1">IF(E19,"Yes","No")</f>
        <v>Yes</v>
      </c>
      <c r="F20" s="106"/>
      <c r="G20" s="106" t="str">
        <f ca="1">IF(G19,"Yes","No")</f>
        <v>No</v>
      </c>
      <c r="I20" s="106" t="str">
        <f ca="1">IF(I19,"Yes","No")</f>
        <v>No</v>
      </c>
      <c r="K20" s="106" t="str">
        <f ca="1">IF(K19,"Yes","No")</f>
        <v>No</v>
      </c>
      <c r="M20" s="106" t="e">
        <f>IF(M19,"Yes","No")</f>
        <v>#N/A</v>
      </c>
      <c r="O20" s="106" t="e">
        <f>IF(O19,"Yes","No")</f>
        <v>#N/A</v>
      </c>
      <c r="P20" s="70"/>
      <c r="Q20" s="103"/>
    </row>
    <row r="21" spans="2:17" s="104" customFormat="1" hidden="1" x14ac:dyDescent="0.2">
      <c r="B21" s="104" t="s">
        <v>356</v>
      </c>
      <c r="E21" s="109">
        <f ca="1">VLOOKUP(E4,Cities,6,FALSE)</f>
        <v>43418.445879976847</v>
      </c>
      <c r="F21" s="109"/>
      <c r="G21" s="109">
        <f ca="1">VLOOKUP(G4,Cities,6,FALSE)</f>
        <v>43417.654213310183</v>
      </c>
      <c r="I21" s="109">
        <f ca="1">VLOOKUP(I4,Cities,6,FALSE)</f>
        <v>43417.987546643519</v>
      </c>
      <c r="K21" s="109">
        <f ca="1">VLOOKUP(K4,Cities,6,FALSE)</f>
        <v>43417.779213310183</v>
      </c>
      <c r="M21" s="109" t="e">
        <f>VLOOKUP(M4,Cities,6,FALSE)</f>
        <v>#N/A</v>
      </c>
      <c r="O21" s="109" t="e">
        <f>VLOOKUP(O4,Cities,6,FALSE)</f>
        <v>#N/A</v>
      </c>
      <c r="P21" s="70"/>
      <c r="Q21" s="103"/>
    </row>
    <row r="22" spans="2:17" s="104" customFormat="1" hidden="1" x14ac:dyDescent="0.2">
      <c r="B22" s="104" t="s">
        <v>418</v>
      </c>
      <c r="E22" s="109" t="str">
        <f ca="1">IF(E19,TEXT(E21,"ddd h:mm:ss AM/PM\*"),TEXT(E21,"ddd h:mm:ss AM/PM"))</f>
        <v>Wed 10:42:04 AM*</v>
      </c>
      <c r="F22" s="109"/>
      <c r="G22" s="109" t="str">
        <f ca="1">IF(G19,TEXT(G21,"ddd h:mm:ss AM/PM\*"),TEXT(G21,"ddd h:mm:ss AM/PM"))</f>
        <v>Tue 3:42:04 PM</v>
      </c>
      <c r="I22" s="109" t="str">
        <f ca="1">IF(I19,TEXT(I21,"ddd h:mm:ss AM/PM\*"),TEXT(I21,"ddd h:mm:ss AM/PM"))</f>
        <v>Tue 11:42:04 PM</v>
      </c>
      <c r="K22" s="109" t="str">
        <f ca="1">IF(K19,TEXT(K21,"ddd h:mm:ss AM/PM\*"),TEXT(K21,"ddd h:mm:ss AM/PM"))</f>
        <v>Tue 6:42:04 PM</v>
      </c>
      <c r="M22" s="109" t="e">
        <f>IF(M19,TEXT(M21,"ddd h:mm:ss AM/PM\*"),TEXT(M21,"ddd h:mm:ss AM/PM"))</f>
        <v>#N/A</v>
      </c>
      <c r="O22" s="109" t="e">
        <f>IF(O19,TEXT(O21,"ddd h:mm:ss AM/PM\*"),TEXT(O21,"ddd h:mm:ss AM/PM"))</f>
        <v>#N/A</v>
      </c>
      <c r="P22" s="70"/>
      <c r="Q22" s="103"/>
    </row>
    <row r="23" spans="2:17" s="104" customFormat="1" hidden="1" x14ac:dyDescent="0.2">
      <c r="B23" s="104" t="s">
        <v>366</v>
      </c>
      <c r="E23" s="109">
        <f ca="1">TRUNC(E21,0)</f>
        <v>43418</v>
      </c>
      <c r="F23" s="109"/>
      <c r="G23" s="109">
        <f ca="1">TRUNC(G21,0)</f>
        <v>43417</v>
      </c>
      <c r="I23" s="109">
        <f ca="1">TRUNC(I21,0)</f>
        <v>43417</v>
      </c>
      <c r="K23" s="109">
        <f ca="1">TRUNC(K21,0)</f>
        <v>43417</v>
      </c>
      <c r="M23" s="109" t="e">
        <f>TRUNC(M21,0)</f>
        <v>#N/A</v>
      </c>
      <c r="O23" s="109" t="e">
        <f>TRUNC(O21,0)</f>
        <v>#N/A</v>
      </c>
      <c r="P23" s="70"/>
      <c r="Q23" s="103"/>
    </row>
    <row r="24" spans="2:17" s="104" customFormat="1" hidden="1" x14ac:dyDescent="0.2">
      <c r="B24" s="104" t="s">
        <v>363</v>
      </c>
      <c r="E24" s="109" t="str">
        <f ca="1">VLOOKUP(E4,Cities,7,FALSE)</f>
        <v>Australian Eastern Daylight Time</v>
      </c>
      <c r="F24" s="110"/>
      <c r="G24" s="109" t="str">
        <f ca="1">VLOOKUP(G4,Cities,7,FALSE)</f>
        <v>Pacific Standard Time</v>
      </c>
      <c r="I24" s="109" t="str">
        <f ca="1">VLOOKUP(I4,Cities,7,FALSE)</f>
        <v>Western European Standard Time</v>
      </c>
      <c r="K24" s="109" t="str">
        <f ca="1">VLOOKUP(K4,Cities,7,FALSE)</f>
        <v>Eastern Standard Time</v>
      </c>
      <c r="M24" s="109" t="e">
        <f>VLOOKUP(M4,Cities,7,FALSE)</f>
        <v>#N/A</v>
      </c>
      <c r="O24" s="109" t="e">
        <f>VLOOKUP(O4,Cities,7,FALSE)</f>
        <v>#N/A</v>
      </c>
      <c r="P24" s="70"/>
      <c r="Q24" s="103"/>
    </row>
    <row r="25" spans="2:17" s="104" customFormat="1" hidden="1" x14ac:dyDescent="0.2">
      <c r="B25" s="104" t="s">
        <v>163</v>
      </c>
      <c r="E25" s="109" t="str">
        <f>VLOOKUP(E4,Cities,8,FALSE)</f>
        <v>http://www.timeanddate.com/worldclock/city.html?n=240</v>
      </c>
      <c r="G25" s="109" t="str">
        <f ca="1">VLOOKUP(G4,Cities,8,FALSE)</f>
        <v>http://www.timeanddate.com/worldclock/city.html?n=137</v>
      </c>
      <c r="I25" s="109" t="str">
        <f ca="1">VLOOKUP(I4,Cities,8,FALSE)</f>
        <v>http://www.timeanddate.com/worldclock/city.html?n=136</v>
      </c>
      <c r="K25" s="109" t="str">
        <f ca="1">VLOOKUP(K4,Cities,8,FALSE)</f>
        <v>http://www.timeanddate.com/worldclock/city.html?n=263</v>
      </c>
      <c r="M25" s="109" t="e">
        <f>VLOOKUP(M4,Cities,8,FALSE)</f>
        <v>#N/A</v>
      </c>
      <c r="O25" s="109" t="e">
        <f>VLOOKUP(O4,Cities,8,FALSE)</f>
        <v>#N/A</v>
      </c>
      <c r="P25" s="70"/>
      <c r="Q25" s="103"/>
    </row>
    <row r="26" spans="2:17" s="104" customFormat="1" hidden="1" x14ac:dyDescent="0.2">
      <c r="B26" s="104" t="s">
        <v>424</v>
      </c>
      <c r="E26" s="109">
        <f ca="1">E23-(1/24)</f>
        <v>43417.958333333336</v>
      </c>
      <c r="G26" s="109">
        <f ca="1">$E26+G$16</f>
        <v>43417.166666666672</v>
      </c>
      <c r="I26" s="109">
        <f ca="1">$E26+I$16</f>
        <v>43417.5</v>
      </c>
      <c r="K26" s="109">
        <f ca="1">$E26+K$16</f>
        <v>43417.291666666672</v>
      </c>
      <c r="M26" s="109" t="e">
        <f ca="1">$E26+M$16</f>
        <v>#N/A</v>
      </c>
      <c r="O26" s="109" t="e">
        <f ca="1">$E26+O$16</f>
        <v>#N/A</v>
      </c>
      <c r="P26" s="70"/>
      <c r="Q26" s="103"/>
    </row>
    <row r="27" spans="2:17" s="56" customFormat="1" ht="17.25" customHeight="1" x14ac:dyDescent="0.2">
      <c r="B27" s="70"/>
      <c r="C27" s="57" t="b">
        <f t="shared" ref="C27:C51" ca="1" si="0">IF(E$10,IF(AND(E$21&gt;=E27,E$21&lt;(E27+(1/24))),TRUE,FALSE),FALSE)</f>
        <v>0</v>
      </c>
      <c r="D27" s="67"/>
      <c r="E27" s="111">
        <f t="shared" ref="E27:E51" ca="1" si="1">IF(E$10,E26+(1/24),"")</f>
        <v>43418</v>
      </c>
      <c r="F27" s="67"/>
      <c r="G27" s="111">
        <f t="shared" ref="G27:G51" ca="1" si="2">IF(G$10,G26+(1/24),"")</f>
        <v>43417.208333333336</v>
      </c>
      <c r="H27" s="67"/>
      <c r="I27" s="111">
        <f t="shared" ref="I27:I51" ca="1" si="3">IF(I$10,I26+(1/24),"")</f>
        <v>43417.541666666664</v>
      </c>
      <c r="J27" s="67"/>
      <c r="K27" s="111">
        <f t="shared" ref="K27:K51" ca="1" si="4">IF(K$10,K26+(1/24),"")</f>
        <v>43417.333333333336</v>
      </c>
      <c r="L27" s="67"/>
      <c r="M27" s="111" t="str">
        <f t="shared" ref="M27:M51" si="5">IF(M$10,M26+(1/24),"")</f>
        <v/>
      </c>
      <c r="N27" s="67"/>
      <c r="O27" s="111" t="str">
        <f t="shared" ref="O27:O51" si="6">IF(O$10,O26+(1/24),"")</f>
        <v/>
      </c>
      <c r="P27" s="70"/>
      <c r="Q27" s="71"/>
    </row>
    <row r="28" spans="2:17" s="56" customFormat="1" ht="17.25" customHeight="1" x14ac:dyDescent="0.2">
      <c r="B28" s="57"/>
      <c r="C28" s="57" t="b">
        <f t="shared" ca="1" si="0"/>
        <v>0</v>
      </c>
      <c r="D28" s="58"/>
      <c r="E28" s="112">
        <f t="shared" ca="1" si="1"/>
        <v>43418.041666666664</v>
      </c>
      <c r="F28" s="58"/>
      <c r="G28" s="112">
        <f t="shared" ca="1" si="2"/>
        <v>43417.25</v>
      </c>
      <c r="H28" s="58"/>
      <c r="I28" s="112">
        <f t="shared" ca="1" si="3"/>
        <v>43417.583333333328</v>
      </c>
      <c r="J28" s="58"/>
      <c r="K28" s="112">
        <f t="shared" ca="1" si="4"/>
        <v>43417.375</v>
      </c>
      <c r="L28" s="58"/>
      <c r="M28" s="112" t="str">
        <f t="shared" si="5"/>
        <v/>
      </c>
      <c r="N28" s="58"/>
      <c r="O28" s="112" t="str">
        <f t="shared" si="6"/>
        <v/>
      </c>
      <c r="P28" s="71"/>
      <c r="Q28" s="71"/>
    </row>
    <row r="29" spans="2:17" s="56" customFormat="1" ht="17.25" customHeight="1" x14ac:dyDescent="0.2">
      <c r="B29" s="57"/>
      <c r="C29" s="57" t="b">
        <f t="shared" ca="1" si="0"/>
        <v>0</v>
      </c>
      <c r="D29" s="58"/>
      <c r="E29" s="112">
        <f t="shared" ca="1" si="1"/>
        <v>43418.083333333328</v>
      </c>
      <c r="F29" s="58"/>
      <c r="G29" s="112">
        <f t="shared" ca="1" si="2"/>
        <v>43417.291666666664</v>
      </c>
      <c r="H29" s="58"/>
      <c r="I29" s="112">
        <f t="shared" ca="1" si="3"/>
        <v>43417.624999999993</v>
      </c>
      <c r="J29" s="58"/>
      <c r="K29" s="112">
        <f t="shared" ca="1" si="4"/>
        <v>43417.416666666664</v>
      </c>
      <c r="L29" s="58"/>
      <c r="M29" s="112" t="str">
        <f t="shared" si="5"/>
        <v/>
      </c>
      <c r="N29" s="58"/>
      <c r="O29" s="112" t="str">
        <f t="shared" si="6"/>
        <v/>
      </c>
      <c r="P29" s="71"/>
      <c r="Q29" s="71"/>
    </row>
    <row r="30" spans="2:17" s="56" customFormat="1" ht="17.25" customHeight="1" x14ac:dyDescent="0.2">
      <c r="B30" s="57"/>
      <c r="C30" s="57" t="b">
        <f t="shared" ca="1" si="0"/>
        <v>0</v>
      </c>
      <c r="D30" s="58"/>
      <c r="E30" s="112">
        <f t="shared" ca="1" si="1"/>
        <v>43418.124999999993</v>
      </c>
      <c r="F30" s="58"/>
      <c r="G30" s="112">
        <f t="shared" ca="1" si="2"/>
        <v>43417.333333333328</v>
      </c>
      <c r="H30" s="58"/>
      <c r="I30" s="112">
        <f t="shared" ca="1" si="3"/>
        <v>43417.666666666657</v>
      </c>
      <c r="J30" s="58"/>
      <c r="K30" s="112">
        <f t="shared" ca="1" si="4"/>
        <v>43417.458333333328</v>
      </c>
      <c r="L30" s="58"/>
      <c r="M30" s="112" t="str">
        <f t="shared" si="5"/>
        <v/>
      </c>
      <c r="N30" s="58"/>
      <c r="O30" s="112" t="str">
        <f t="shared" si="6"/>
        <v/>
      </c>
      <c r="P30" s="71"/>
      <c r="Q30" s="71"/>
    </row>
    <row r="31" spans="2:17" s="56" customFormat="1" ht="17.25" customHeight="1" x14ac:dyDescent="0.2">
      <c r="B31" s="57"/>
      <c r="C31" s="57" t="b">
        <f t="shared" ca="1" si="0"/>
        <v>0</v>
      </c>
      <c r="D31" s="58"/>
      <c r="E31" s="112">
        <f t="shared" ca="1" si="1"/>
        <v>43418.166666666657</v>
      </c>
      <c r="F31" s="58"/>
      <c r="G31" s="112">
        <f t="shared" ca="1" si="2"/>
        <v>43417.374999999993</v>
      </c>
      <c r="H31" s="58"/>
      <c r="I31" s="112">
        <f t="shared" ca="1" si="3"/>
        <v>43417.708333333321</v>
      </c>
      <c r="J31" s="58"/>
      <c r="K31" s="112">
        <f t="shared" ca="1" si="4"/>
        <v>43417.499999999993</v>
      </c>
      <c r="L31" s="58"/>
      <c r="M31" s="112" t="str">
        <f t="shared" si="5"/>
        <v/>
      </c>
      <c r="N31" s="58"/>
      <c r="O31" s="112" t="str">
        <f t="shared" si="6"/>
        <v/>
      </c>
      <c r="P31" s="71"/>
      <c r="Q31" s="71"/>
    </row>
    <row r="32" spans="2:17" s="56" customFormat="1" ht="17.25" customHeight="1" x14ac:dyDescent="0.2">
      <c r="B32" s="57"/>
      <c r="C32" s="57" t="b">
        <f t="shared" ca="1" si="0"/>
        <v>0</v>
      </c>
      <c r="D32" s="58"/>
      <c r="E32" s="112">
        <f t="shared" ca="1" si="1"/>
        <v>43418.208333333321</v>
      </c>
      <c r="F32" s="58"/>
      <c r="G32" s="112">
        <f t="shared" ca="1" si="2"/>
        <v>43417.416666666657</v>
      </c>
      <c r="H32" s="58"/>
      <c r="I32" s="112">
        <f t="shared" ca="1" si="3"/>
        <v>43417.749999999985</v>
      </c>
      <c r="J32" s="58"/>
      <c r="K32" s="112">
        <f t="shared" ca="1" si="4"/>
        <v>43417.541666666657</v>
      </c>
      <c r="L32" s="58"/>
      <c r="M32" s="112" t="str">
        <f t="shared" si="5"/>
        <v/>
      </c>
      <c r="N32" s="58"/>
      <c r="O32" s="112" t="str">
        <f t="shared" si="6"/>
        <v/>
      </c>
      <c r="P32" s="71"/>
      <c r="Q32" s="71"/>
    </row>
    <row r="33" spans="2:17" s="56" customFormat="1" ht="17.25" customHeight="1" x14ac:dyDescent="0.2">
      <c r="B33" s="57"/>
      <c r="C33" s="57" t="b">
        <f t="shared" ca="1" si="0"/>
        <v>0</v>
      </c>
      <c r="D33" s="58"/>
      <c r="E33" s="112">
        <f t="shared" ca="1" si="1"/>
        <v>43418.249999999985</v>
      </c>
      <c r="F33" s="58"/>
      <c r="G33" s="112">
        <f t="shared" ca="1" si="2"/>
        <v>43417.458333333321</v>
      </c>
      <c r="H33" s="58"/>
      <c r="I33" s="112">
        <f t="shared" ca="1" si="3"/>
        <v>43417.79166666665</v>
      </c>
      <c r="J33" s="58"/>
      <c r="K33" s="112">
        <f t="shared" ca="1" si="4"/>
        <v>43417.583333333321</v>
      </c>
      <c r="L33" s="58"/>
      <c r="M33" s="112" t="str">
        <f t="shared" si="5"/>
        <v/>
      </c>
      <c r="N33" s="58"/>
      <c r="O33" s="112" t="str">
        <f t="shared" si="6"/>
        <v/>
      </c>
      <c r="P33" s="71"/>
      <c r="Q33" s="71"/>
    </row>
    <row r="34" spans="2:17" s="56" customFormat="1" ht="17.25" customHeight="1" x14ac:dyDescent="0.2">
      <c r="B34" s="57"/>
      <c r="C34" s="57" t="b">
        <f t="shared" ca="1" si="0"/>
        <v>0</v>
      </c>
      <c r="D34" s="58"/>
      <c r="E34" s="112">
        <f t="shared" ca="1" si="1"/>
        <v>43418.29166666665</v>
      </c>
      <c r="F34" s="58"/>
      <c r="G34" s="112">
        <f t="shared" ca="1" si="2"/>
        <v>43417.499999999985</v>
      </c>
      <c r="H34" s="58"/>
      <c r="I34" s="112">
        <f t="shared" ca="1" si="3"/>
        <v>43417.833333333314</v>
      </c>
      <c r="J34" s="58"/>
      <c r="K34" s="112">
        <f t="shared" ca="1" si="4"/>
        <v>43417.624999999985</v>
      </c>
      <c r="L34" s="58"/>
      <c r="M34" s="112" t="str">
        <f t="shared" si="5"/>
        <v/>
      </c>
      <c r="N34" s="58"/>
      <c r="O34" s="112" t="str">
        <f t="shared" si="6"/>
        <v/>
      </c>
      <c r="P34" s="71"/>
      <c r="Q34" s="71"/>
    </row>
    <row r="35" spans="2:17" s="56" customFormat="1" ht="17.25" customHeight="1" x14ac:dyDescent="0.2">
      <c r="B35" s="57"/>
      <c r="C35" s="57" t="b">
        <f t="shared" ca="1" si="0"/>
        <v>0</v>
      </c>
      <c r="D35" s="58"/>
      <c r="E35" s="112">
        <f t="shared" ca="1" si="1"/>
        <v>43418.333333333314</v>
      </c>
      <c r="F35" s="58"/>
      <c r="G35" s="112">
        <f t="shared" ca="1" si="2"/>
        <v>43417.54166666665</v>
      </c>
      <c r="H35" s="58"/>
      <c r="I35" s="112">
        <f t="shared" ca="1" si="3"/>
        <v>43417.874999999978</v>
      </c>
      <c r="J35" s="58"/>
      <c r="K35" s="112">
        <f t="shared" ca="1" si="4"/>
        <v>43417.66666666665</v>
      </c>
      <c r="L35" s="58"/>
      <c r="M35" s="112" t="str">
        <f t="shared" si="5"/>
        <v/>
      </c>
      <c r="N35" s="58"/>
      <c r="O35" s="112" t="str">
        <f t="shared" si="6"/>
        <v/>
      </c>
      <c r="P35" s="71"/>
      <c r="Q35" s="71"/>
    </row>
    <row r="36" spans="2:17" s="56" customFormat="1" ht="17.25" customHeight="1" x14ac:dyDescent="0.2">
      <c r="B36" s="57"/>
      <c r="C36" s="57" t="b">
        <f t="shared" ca="1" si="0"/>
        <v>0</v>
      </c>
      <c r="D36" s="58"/>
      <c r="E36" s="112">
        <f t="shared" ca="1" si="1"/>
        <v>43418.374999999978</v>
      </c>
      <c r="F36" s="58"/>
      <c r="G36" s="112">
        <f t="shared" ca="1" si="2"/>
        <v>43417.583333333314</v>
      </c>
      <c r="H36" s="58"/>
      <c r="I36" s="112">
        <f t="shared" ca="1" si="3"/>
        <v>43417.916666666642</v>
      </c>
      <c r="J36" s="58"/>
      <c r="K36" s="112">
        <f t="shared" ca="1" si="4"/>
        <v>43417.708333333314</v>
      </c>
      <c r="L36" s="58"/>
      <c r="M36" s="112" t="str">
        <f t="shared" si="5"/>
        <v/>
      </c>
      <c r="N36" s="58"/>
      <c r="O36" s="112" t="str">
        <f t="shared" si="6"/>
        <v/>
      </c>
      <c r="P36" s="71"/>
      <c r="Q36" s="71"/>
    </row>
    <row r="37" spans="2:17" s="56" customFormat="1" ht="17.25" customHeight="1" x14ac:dyDescent="0.2">
      <c r="B37" s="90"/>
      <c r="C37" s="57" t="b">
        <f t="shared" ca="1" si="0"/>
        <v>1</v>
      </c>
      <c r="D37" s="58"/>
      <c r="E37" s="112">
        <f t="shared" ca="1" si="1"/>
        <v>43418.416666666642</v>
      </c>
      <c r="F37" s="58"/>
      <c r="G37" s="112">
        <f t="shared" ca="1" si="2"/>
        <v>43417.624999999978</v>
      </c>
      <c r="H37" s="58"/>
      <c r="I37" s="112">
        <f t="shared" ca="1" si="3"/>
        <v>43417.958333333307</v>
      </c>
      <c r="J37" s="58"/>
      <c r="K37" s="112">
        <f t="shared" ca="1" si="4"/>
        <v>43417.749999999978</v>
      </c>
      <c r="L37" s="58"/>
      <c r="M37" s="112" t="str">
        <f t="shared" si="5"/>
        <v/>
      </c>
      <c r="N37" s="58"/>
      <c r="O37" s="112" t="str">
        <f t="shared" si="6"/>
        <v/>
      </c>
      <c r="P37" s="71"/>
      <c r="Q37" s="71"/>
    </row>
    <row r="38" spans="2:17" s="56" customFormat="1" ht="17.25" customHeight="1" x14ac:dyDescent="0.2">
      <c r="B38" s="57"/>
      <c r="C38" s="57" t="b">
        <f t="shared" ca="1" si="0"/>
        <v>0</v>
      </c>
      <c r="D38" s="58"/>
      <c r="E38" s="112">
        <f t="shared" ca="1" si="1"/>
        <v>43418.458333333307</v>
      </c>
      <c r="F38" s="58"/>
      <c r="G38" s="112">
        <f t="shared" ca="1" si="2"/>
        <v>43417.666666666642</v>
      </c>
      <c r="H38" s="58"/>
      <c r="I38" s="112">
        <f t="shared" ca="1" si="3"/>
        <v>43417.999999999971</v>
      </c>
      <c r="J38" s="58"/>
      <c r="K38" s="112">
        <f t="shared" ca="1" si="4"/>
        <v>43417.791666666642</v>
      </c>
      <c r="L38" s="58"/>
      <c r="M38" s="112" t="str">
        <f t="shared" si="5"/>
        <v/>
      </c>
      <c r="N38" s="58"/>
      <c r="O38" s="112" t="str">
        <f t="shared" si="6"/>
        <v/>
      </c>
      <c r="P38" s="71"/>
      <c r="Q38" s="71"/>
    </row>
    <row r="39" spans="2:17" s="56" customFormat="1" ht="17.25" customHeight="1" x14ac:dyDescent="0.2">
      <c r="B39" s="57"/>
      <c r="C39" s="57" t="b">
        <f t="shared" ca="1" si="0"/>
        <v>0</v>
      </c>
      <c r="D39" s="58"/>
      <c r="E39" s="112">
        <f t="shared" ca="1" si="1"/>
        <v>43418.499999999971</v>
      </c>
      <c r="F39" s="58"/>
      <c r="G39" s="112">
        <f t="shared" ca="1" si="2"/>
        <v>43417.708333333307</v>
      </c>
      <c r="H39" s="58"/>
      <c r="I39" s="112">
        <f t="shared" ca="1" si="3"/>
        <v>43418.041666666635</v>
      </c>
      <c r="J39" s="58"/>
      <c r="K39" s="112">
        <f t="shared" ca="1" si="4"/>
        <v>43417.833333333307</v>
      </c>
      <c r="L39" s="58"/>
      <c r="M39" s="112" t="str">
        <f t="shared" si="5"/>
        <v/>
      </c>
      <c r="N39" s="58"/>
      <c r="O39" s="112" t="str">
        <f t="shared" si="6"/>
        <v/>
      </c>
      <c r="P39" s="71"/>
      <c r="Q39" s="71"/>
    </row>
    <row r="40" spans="2:17" s="56" customFormat="1" ht="17.25" customHeight="1" x14ac:dyDescent="0.2">
      <c r="B40" s="57"/>
      <c r="C40" s="57" t="b">
        <f t="shared" ca="1" si="0"/>
        <v>0</v>
      </c>
      <c r="D40" s="58"/>
      <c r="E40" s="112">
        <f t="shared" ca="1" si="1"/>
        <v>43418.541666666635</v>
      </c>
      <c r="F40" s="58"/>
      <c r="G40" s="112">
        <f t="shared" ca="1" si="2"/>
        <v>43417.749999999971</v>
      </c>
      <c r="H40" s="58"/>
      <c r="I40" s="112">
        <f t="shared" ca="1" si="3"/>
        <v>43418.083333333299</v>
      </c>
      <c r="J40" s="58"/>
      <c r="K40" s="112">
        <f t="shared" ca="1" si="4"/>
        <v>43417.874999999971</v>
      </c>
      <c r="L40" s="58"/>
      <c r="M40" s="112" t="str">
        <f t="shared" si="5"/>
        <v/>
      </c>
      <c r="N40" s="58"/>
      <c r="O40" s="112" t="str">
        <f t="shared" si="6"/>
        <v/>
      </c>
      <c r="P40" s="71"/>
      <c r="Q40" s="71"/>
    </row>
    <row r="41" spans="2:17" s="56" customFormat="1" ht="17.25" customHeight="1" x14ac:dyDescent="0.2">
      <c r="B41" s="57"/>
      <c r="C41" s="57" t="b">
        <f t="shared" ca="1" si="0"/>
        <v>0</v>
      </c>
      <c r="D41" s="58"/>
      <c r="E41" s="112">
        <f t="shared" ca="1" si="1"/>
        <v>43418.583333333299</v>
      </c>
      <c r="F41" s="58"/>
      <c r="G41" s="112">
        <f t="shared" ca="1" si="2"/>
        <v>43417.791666666635</v>
      </c>
      <c r="H41" s="58"/>
      <c r="I41" s="112">
        <f t="shared" ca="1" si="3"/>
        <v>43418.124999999964</v>
      </c>
      <c r="J41" s="58"/>
      <c r="K41" s="112">
        <f t="shared" ca="1" si="4"/>
        <v>43417.916666666635</v>
      </c>
      <c r="L41" s="58"/>
      <c r="M41" s="112" t="str">
        <f t="shared" si="5"/>
        <v/>
      </c>
      <c r="N41" s="58"/>
      <c r="O41" s="112" t="str">
        <f t="shared" si="6"/>
        <v/>
      </c>
      <c r="P41" s="71"/>
      <c r="Q41" s="71"/>
    </row>
    <row r="42" spans="2:17" s="56" customFormat="1" ht="17.25" customHeight="1" x14ac:dyDescent="0.2">
      <c r="B42" s="57"/>
      <c r="C42" s="57" t="b">
        <f t="shared" ca="1" si="0"/>
        <v>0</v>
      </c>
      <c r="D42" s="58"/>
      <c r="E42" s="112">
        <f t="shared" ca="1" si="1"/>
        <v>43418.624999999964</v>
      </c>
      <c r="F42" s="58"/>
      <c r="G42" s="112">
        <f t="shared" ca="1" si="2"/>
        <v>43417.833333333299</v>
      </c>
      <c r="H42" s="58"/>
      <c r="I42" s="112">
        <f t="shared" ca="1" si="3"/>
        <v>43418.166666666628</v>
      </c>
      <c r="J42" s="58"/>
      <c r="K42" s="112">
        <f t="shared" ca="1" si="4"/>
        <v>43417.958333333299</v>
      </c>
      <c r="L42" s="58"/>
      <c r="M42" s="112" t="str">
        <f t="shared" si="5"/>
        <v/>
      </c>
      <c r="N42" s="58"/>
      <c r="O42" s="112" t="str">
        <f t="shared" si="6"/>
        <v/>
      </c>
      <c r="P42" s="71"/>
      <c r="Q42" s="71"/>
    </row>
    <row r="43" spans="2:17" s="56" customFormat="1" ht="17.25" customHeight="1" x14ac:dyDescent="0.2">
      <c r="B43" s="57"/>
      <c r="C43" s="57" t="b">
        <f t="shared" ca="1" si="0"/>
        <v>0</v>
      </c>
      <c r="D43" s="58"/>
      <c r="E43" s="112">
        <f t="shared" ca="1" si="1"/>
        <v>43418.666666666628</v>
      </c>
      <c r="F43" s="58"/>
      <c r="G43" s="112">
        <f t="shared" ca="1" si="2"/>
        <v>43417.874999999964</v>
      </c>
      <c r="H43" s="58"/>
      <c r="I43" s="112">
        <f t="shared" ca="1" si="3"/>
        <v>43418.208333333292</v>
      </c>
      <c r="J43" s="58"/>
      <c r="K43" s="112">
        <f t="shared" ca="1" si="4"/>
        <v>43417.999999999964</v>
      </c>
      <c r="L43" s="58"/>
      <c r="M43" s="112" t="str">
        <f t="shared" si="5"/>
        <v/>
      </c>
      <c r="N43" s="58"/>
      <c r="O43" s="112" t="str">
        <f t="shared" si="6"/>
        <v/>
      </c>
      <c r="P43" s="71"/>
      <c r="Q43" s="71"/>
    </row>
    <row r="44" spans="2:17" s="56" customFormat="1" ht="17.25" customHeight="1" x14ac:dyDescent="0.2">
      <c r="B44" s="57"/>
      <c r="C44" s="57" t="b">
        <f t="shared" ca="1" si="0"/>
        <v>0</v>
      </c>
      <c r="D44" s="58"/>
      <c r="E44" s="112">
        <f t="shared" ca="1" si="1"/>
        <v>43418.708333333292</v>
      </c>
      <c r="F44" s="58"/>
      <c r="G44" s="112">
        <f t="shared" ca="1" si="2"/>
        <v>43417.916666666628</v>
      </c>
      <c r="H44" s="58"/>
      <c r="I44" s="112">
        <f t="shared" ca="1" si="3"/>
        <v>43418.249999999956</v>
      </c>
      <c r="J44" s="58"/>
      <c r="K44" s="112">
        <f t="shared" ca="1" si="4"/>
        <v>43418.041666666628</v>
      </c>
      <c r="L44" s="58"/>
      <c r="M44" s="112" t="str">
        <f t="shared" si="5"/>
        <v/>
      </c>
      <c r="N44" s="58"/>
      <c r="O44" s="112" t="str">
        <f t="shared" si="6"/>
        <v/>
      </c>
      <c r="P44" s="71"/>
      <c r="Q44" s="71"/>
    </row>
    <row r="45" spans="2:17" s="56" customFormat="1" ht="17.25" customHeight="1" x14ac:dyDescent="0.2">
      <c r="B45" s="57"/>
      <c r="C45" s="57" t="b">
        <f t="shared" ca="1" si="0"/>
        <v>0</v>
      </c>
      <c r="D45" s="58"/>
      <c r="E45" s="112">
        <f t="shared" ca="1" si="1"/>
        <v>43418.749999999956</v>
      </c>
      <c r="F45" s="58"/>
      <c r="G45" s="112">
        <f t="shared" ca="1" si="2"/>
        <v>43417.958333333292</v>
      </c>
      <c r="H45" s="58"/>
      <c r="I45" s="112">
        <f t="shared" ca="1" si="3"/>
        <v>43418.291666666621</v>
      </c>
      <c r="J45" s="58"/>
      <c r="K45" s="112">
        <f t="shared" ca="1" si="4"/>
        <v>43418.083333333292</v>
      </c>
      <c r="L45" s="58"/>
      <c r="M45" s="112" t="str">
        <f t="shared" si="5"/>
        <v/>
      </c>
      <c r="N45" s="58"/>
      <c r="O45" s="112" t="str">
        <f t="shared" si="6"/>
        <v/>
      </c>
      <c r="P45" s="71"/>
      <c r="Q45" s="71"/>
    </row>
    <row r="46" spans="2:17" s="56" customFormat="1" ht="17.25" customHeight="1" x14ac:dyDescent="0.2">
      <c r="B46" s="60"/>
      <c r="C46" s="57" t="b">
        <f t="shared" ca="1" si="0"/>
        <v>0</v>
      </c>
      <c r="D46" s="58"/>
      <c r="E46" s="112">
        <f t="shared" ca="1" si="1"/>
        <v>43418.791666666621</v>
      </c>
      <c r="F46" s="58"/>
      <c r="G46" s="112">
        <f t="shared" ca="1" si="2"/>
        <v>43417.999999999956</v>
      </c>
      <c r="H46" s="58"/>
      <c r="I46" s="112">
        <f t="shared" ca="1" si="3"/>
        <v>43418.333333333285</v>
      </c>
      <c r="J46" s="58"/>
      <c r="K46" s="112">
        <f t="shared" ca="1" si="4"/>
        <v>43418.124999999956</v>
      </c>
      <c r="L46" s="58"/>
      <c r="M46" s="112" t="str">
        <f t="shared" si="5"/>
        <v/>
      </c>
      <c r="N46" s="58"/>
      <c r="O46" s="112" t="str">
        <f t="shared" si="6"/>
        <v/>
      </c>
      <c r="P46" s="71"/>
      <c r="Q46" s="71"/>
    </row>
    <row r="47" spans="2:17" s="56" customFormat="1" ht="17.25" customHeight="1" x14ac:dyDescent="0.2">
      <c r="B47" s="60"/>
      <c r="C47" s="57" t="b">
        <f t="shared" ca="1" si="0"/>
        <v>0</v>
      </c>
      <c r="D47" s="58"/>
      <c r="E47" s="112">
        <f t="shared" ca="1" si="1"/>
        <v>43418.833333333285</v>
      </c>
      <c r="F47" s="58"/>
      <c r="G47" s="112">
        <f t="shared" ca="1" si="2"/>
        <v>43418.041666666621</v>
      </c>
      <c r="H47" s="58"/>
      <c r="I47" s="112">
        <f t="shared" ca="1" si="3"/>
        <v>43418.374999999949</v>
      </c>
      <c r="J47" s="58"/>
      <c r="K47" s="112">
        <f t="shared" ca="1" si="4"/>
        <v>43418.166666666621</v>
      </c>
      <c r="L47" s="58"/>
      <c r="M47" s="112" t="str">
        <f t="shared" si="5"/>
        <v/>
      </c>
      <c r="N47" s="58"/>
      <c r="O47" s="112" t="str">
        <f t="shared" si="6"/>
        <v/>
      </c>
      <c r="P47" s="71"/>
      <c r="Q47" s="71"/>
    </row>
    <row r="48" spans="2:17" s="56" customFormat="1" ht="17.25" customHeight="1" x14ac:dyDescent="0.2">
      <c r="B48" s="57"/>
      <c r="C48" s="57" t="b">
        <f t="shared" ca="1" si="0"/>
        <v>0</v>
      </c>
      <c r="D48" s="58"/>
      <c r="E48" s="112">
        <f t="shared" ca="1" si="1"/>
        <v>43418.874999999949</v>
      </c>
      <c r="F48" s="58"/>
      <c r="G48" s="112">
        <f t="shared" ca="1" si="2"/>
        <v>43418.083333333285</v>
      </c>
      <c r="H48" s="58"/>
      <c r="I48" s="112">
        <f t="shared" ca="1" si="3"/>
        <v>43418.416666666613</v>
      </c>
      <c r="J48" s="58"/>
      <c r="K48" s="112">
        <f t="shared" ca="1" si="4"/>
        <v>43418.208333333285</v>
      </c>
      <c r="L48" s="58"/>
      <c r="M48" s="112" t="str">
        <f t="shared" si="5"/>
        <v/>
      </c>
      <c r="N48" s="58"/>
      <c r="O48" s="112" t="str">
        <f t="shared" si="6"/>
        <v/>
      </c>
      <c r="P48" s="71"/>
      <c r="Q48" s="71"/>
    </row>
    <row r="49" spans="2:17" s="56" customFormat="1" ht="17.25" customHeight="1" x14ac:dyDescent="0.2">
      <c r="B49" s="57"/>
      <c r="C49" s="57" t="b">
        <f t="shared" ca="1" si="0"/>
        <v>0</v>
      </c>
      <c r="D49" s="58"/>
      <c r="E49" s="112">
        <f t="shared" ca="1" si="1"/>
        <v>43418.916666666613</v>
      </c>
      <c r="F49" s="58"/>
      <c r="G49" s="112">
        <f t="shared" ca="1" si="2"/>
        <v>43418.124999999949</v>
      </c>
      <c r="H49" s="58"/>
      <c r="I49" s="112">
        <f t="shared" ca="1" si="3"/>
        <v>43418.458333333278</v>
      </c>
      <c r="J49" s="58"/>
      <c r="K49" s="112">
        <f t="shared" ca="1" si="4"/>
        <v>43418.249999999949</v>
      </c>
      <c r="L49" s="58"/>
      <c r="M49" s="112" t="str">
        <f t="shared" si="5"/>
        <v/>
      </c>
      <c r="N49" s="58"/>
      <c r="O49" s="112" t="str">
        <f t="shared" si="6"/>
        <v/>
      </c>
      <c r="P49" s="71"/>
      <c r="Q49" s="71"/>
    </row>
    <row r="50" spans="2:17" s="56" customFormat="1" ht="17.25" customHeight="1" x14ac:dyDescent="0.2">
      <c r="B50" s="57"/>
      <c r="C50" s="57" t="b">
        <f t="shared" ca="1" si="0"/>
        <v>0</v>
      </c>
      <c r="D50" s="58"/>
      <c r="E50" s="112">
        <f t="shared" ca="1" si="1"/>
        <v>43418.958333333278</v>
      </c>
      <c r="F50" s="58"/>
      <c r="G50" s="112">
        <f t="shared" ca="1" si="2"/>
        <v>43418.166666666613</v>
      </c>
      <c r="H50" s="58"/>
      <c r="I50" s="112">
        <f t="shared" ca="1" si="3"/>
        <v>43418.499999999942</v>
      </c>
      <c r="J50" s="58"/>
      <c r="K50" s="112">
        <f t="shared" ca="1" si="4"/>
        <v>43418.291666666613</v>
      </c>
      <c r="L50" s="58"/>
      <c r="M50" s="112" t="str">
        <f t="shared" si="5"/>
        <v/>
      </c>
      <c r="N50" s="58"/>
      <c r="O50" s="112" t="str">
        <f t="shared" si="6"/>
        <v/>
      </c>
      <c r="P50" s="71"/>
      <c r="Q50" s="71"/>
    </row>
    <row r="51" spans="2:17" s="56" customFormat="1" ht="17.25" customHeight="1" x14ac:dyDescent="0.2">
      <c r="B51" s="57"/>
      <c r="C51" s="57" t="b">
        <f t="shared" ca="1" si="0"/>
        <v>0</v>
      </c>
      <c r="D51" s="68"/>
      <c r="E51" s="113">
        <f t="shared" ca="1" si="1"/>
        <v>43418.999999999942</v>
      </c>
      <c r="F51" s="68"/>
      <c r="G51" s="113">
        <f t="shared" ca="1" si="2"/>
        <v>43418.208333333278</v>
      </c>
      <c r="H51" s="68"/>
      <c r="I51" s="113">
        <f t="shared" ca="1" si="3"/>
        <v>43418.541666666606</v>
      </c>
      <c r="J51" s="68"/>
      <c r="K51" s="113">
        <f t="shared" ca="1" si="4"/>
        <v>43418.333333333278</v>
      </c>
      <c r="L51" s="68"/>
      <c r="M51" s="113" t="str">
        <f t="shared" si="5"/>
        <v/>
      </c>
      <c r="N51" s="68"/>
      <c r="O51" s="113" t="str">
        <f t="shared" si="6"/>
        <v/>
      </c>
      <c r="P51" s="71"/>
      <c r="Q51" s="71"/>
    </row>
    <row r="52" spans="2:17" s="56" customFormat="1" x14ac:dyDescent="0.2">
      <c r="Q52" s="71"/>
    </row>
    <row r="53" spans="2:17" s="75" customFormat="1" ht="233.25" customHeight="1" x14ac:dyDescent="0.2">
      <c r="Q53" s="76"/>
    </row>
    <row r="54" spans="2:17" x14ac:dyDescent="0.2"/>
    <row r="55" spans="2:17" hidden="1" x14ac:dyDescent="0.2"/>
    <row r="56" spans="2:17" hidden="1" x14ac:dyDescent="0.2"/>
    <row r="57" spans="2:17" hidden="1" x14ac:dyDescent="0.2"/>
    <row r="58" spans="2:17" x14ac:dyDescent="0.2"/>
    <row r="59" spans="2:17" x14ac:dyDescent="0.2"/>
    <row r="60" spans="2:17" x14ac:dyDescent="0.2"/>
    <row r="61" spans="2:17" x14ac:dyDescent="0.2"/>
  </sheetData>
  <sheetProtection password="EEF7" sheet="1" objects="1" scenarios="1"/>
  <mergeCells count="1">
    <mergeCell ref="B3:B4"/>
  </mergeCells>
  <phoneticPr fontId="5" type="noConversion"/>
  <conditionalFormatting sqref="E27:E51 G27:G51 I27:I51 K27:K51 M27:M51 O27:O51">
    <cfRule type="expression" dxfId="1" priority="1" stopIfTrue="1">
      <formula>AND((E27-TRUNC(E27))&gt;0.3,(E27-TRUNC(E27))&lt;0.751)</formula>
    </cfRule>
    <cfRule type="expression" dxfId="0" priority="2" stopIfTrue="1">
      <formula>OR((E27-TRUNC(E27))&lt;0.3,(E27-TRUNC(E27))&gt;0.75)</formula>
    </cfRule>
  </conditionalFormatting>
  <pageMargins left="0.23622047244094491" right="0.23622047244094491" top="0.28999999999999998" bottom="0.54" header="0.31496062992125984" footer="0.31496062992125984"/>
  <pageSetup paperSize="9" scale="86" orientation="landscape" r:id="rId1"/>
  <headerFooter alignWithMargins="0">
    <oddFooter>&amp;L(c)2010 Nick Elsey</oddFooter>
  </headerFooter>
  <ignoredErrors>
    <ignoredError sqref="E4 G4 I4 K4 M4 O4" unlockedFormula="1"/>
  </ignoredError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B12"/>
  <sheetViews>
    <sheetView showGridLines="0" showRowColHeaders="0" workbookViewId="0">
      <selection activeCell="E3" sqref="E3"/>
    </sheetView>
  </sheetViews>
  <sheetFormatPr defaultColWidth="0" defaultRowHeight="12.75" zeroHeight="1" x14ac:dyDescent="0.2"/>
  <cols>
    <col min="1" max="1" width="4" style="79" customWidth="1"/>
    <col min="2" max="2" width="126" style="80" customWidth="1"/>
    <col min="3" max="3" width="2.5703125" style="79" customWidth="1"/>
    <col min="4" max="16384" width="0" style="79" hidden="1"/>
  </cols>
  <sheetData>
    <row r="1" spans="1:2" s="78" customFormat="1" ht="20.25" x14ac:dyDescent="0.2">
      <c r="A1" s="92" t="s">
        <v>368</v>
      </c>
      <c r="B1" s="77"/>
    </row>
    <row r="2" spans="1:2" x14ac:dyDescent="0.2"/>
    <row r="3" spans="1:2" x14ac:dyDescent="0.2">
      <c r="A3" s="93" t="s">
        <v>425</v>
      </c>
    </row>
    <row r="4" spans="1:2" x14ac:dyDescent="0.2">
      <c r="A4" s="82"/>
      <c r="B4" s="80" t="s">
        <v>430</v>
      </c>
    </row>
    <row r="5" spans="1:2" x14ac:dyDescent="0.2"/>
    <row r="6" spans="1:2" x14ac:dyDescent="0.2">
      <c r="A6" s="93" t="s">
        <v>426</v>
      </c>
    </row>
    <row r="7" spans="1:2" ht="25.5" x14ac:dyDescent="0.2">
      <c r="B7" s="80" t="s">
        <v>431</v>
      </c>
    </row>
    <row r="8" spans="1:2" x14ac:dyDescent="0.2"/>
    <row r="9" spans="1:2" x14ac:dyDescent="0.2">
      <c r="A9" s="93" t="s">
        <v>427</v>
      </c>
    </row>
    <row r="10" spans="1:2" ht="102" x14ac:dyDescent="0.2">
      <c r="B10" s="80" t="s">
        <v>428</v>
      </c>
    </row>
    <row r="11" spans="1:2" x14ac:dyDescent="0.2"/>
    <row r="12" spans="1:2" hidden="1" x14ac:dyDescent="0.2">
      <c r="A12" s="81"/>
    </row>
  </sheetData>
  <sheetProtection password="EEF7" sheet="1" objects="1" scenarios="1" selectLockedCells="1"/>
  <phoneticPr fontId="5" type="noConversion"/>
  <pageMargins left="0.23622047244094491" right="0.23622047244094491" top="0.34" bottom="0.56000000000000005" header="0.31496062992125984" footer="0.31496062992125984"/>
  <pageSetup paperSize="9" orientation="landscape" r:id="rId1"/>
  <headerFooter alignWithMargins="0">
    <oddFooter>&amp;L(c)2010 Nick Elsey</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H502"/>
  <sheetViews>
    <sheetView showGridLines="0" workbookViewId="0">
      <pane ySplit="1" topLeftCell="A2" activePane="bottomLeft" state="frozen"/>
      <selection activeCell="G106" sqref="G106"/>
      <selection pane="bottomLeft" activeCell="E17" sqref="E17"/>
    </sheetView>
  </sheetViews>
  <sheetFormatPr defaultColWidth="0" defaultRowHeight="12.75" zeroHeight="1" x14ac:dyDescent="0.2"/>
  <cols>
    <col min="1" max="1" width="14.140625" style="18" bestFit="1" customWidth="1"/>
    <col min="2" max="2" width="10.42578125" style="18" bestFit="1" customWidth="1"/>
    <col min="3" max="3" width="14.28515625" style="18" bestFit="1" customWidth="1"/>
    <col min="4" max="4" width="19.28515625" bestFit="1" customWidth="1"/>
    <col min="5" max="5" width="12" bestFit="1" customWidth="1"/>
    <col min="6" max="6" width="18.85546875" bestFit="1" customWidth="1"/>
    <col min="7" max="7" width="30.140625" bestFit="1" customWidth="1"/>
    <col min="8" max="8" width="44.5703125" customWidth="1"/>
  </cols>
  <sheetData>
    <row r="1" spans="1:8" s="21" customFormat="1" x14ac:dyDescent="0.2">
      <c r="A1" s="19" t="s">
        <v>30</v>
      </c>
      <c r="B1" s="19" t="s">
        <v>164</v>
      </c>
      <c r="C1" s="19" t="s">
        <v>188</v>
      </c>
      <c r="D1" s="19" t="s">
        <v>354</v>
      </c>
      <c r="E1" s="19" t="s">
        <v>355</v>
      </c>
      <c r="F1" s="19" t="s">
        <v>356</v>
      </c>
      <c r="G1" s="19" t="s">
        <v>216</v>
      </c>
      <c r="H1" s="20" t="s">
        <v>163</v>
      </c>
    </row>
    <row r="2" spans="1:8" x14ac:dyDescent="0.2">
      <c r="A2" s="34"/>
      <c r="B2" s="34"/>
      <c r="C2" s="34"/>
      <c r="D2" s="35"/>
      <c r="E2" s="36"/>
      <c r="F2" s="35"/>
      <c r="G2" s="37"/>
      <c r="H2" s="38"/>
    </row>
    <row r="3" spans="1:8" x14ac:dyDescent="0.2">
      <c r="A3" s="39" t="s">
        <v>221</v>
      </c>
      <c r="B3" s="134" t="s">
        <v>439</v>
      </c>
      <c r="C3" s="134"/>
      <c r="D3" s="135"/>
      <c r="E3" s="42"/>
      <c r="F3" s="135"/>
      <c r="G3" s="136"/>
      <c r="H3" s="137"/>
    </row>
    <row r="4" spans="1:8" x14ac:dyDescent="0.2">
      <c r="A4" s="39" t="s">
        <v>38</v>
      </c>
      <c r="B4" s="40">
        <v>9.5</v>
      </c>
      <c r="C4" s="40" t="s">
        <v>175</v>
      </c>
      <c r="D4" s="41">
        <f t="shared" ref="D4:D36" ca="1" si="0">GMTTime+(B4/24)</f>
        <v>43418.383379976854</v>
      </c>
      <c r="E4" s="42" t="b">
        <f t="shared" ref="E4:E36" ca="1" si="1">IF(AND(D4&gt;VLOOKUP(C4,DSTRules,5,FALSE),D4&lt;VLOOKUP(C4,DSTRules,6,FALSE)),TRUE,FALSE)</f>
        <v>1</v>
      </c>
      <c r="F4" s="41">
        <f t="shared" ref="F4:F36" ca="1" si="2">IF(E4,D4+(1/24),D4)</f>
        <v>43418.425046643519</v>
      </c>
      <c r="G4" s="43" t="str">
        <f t="shared" ref="G4:G36" ca="1" si="3">IF(E4,VLOOKUP(B4,TimeZoneNames,3,FALSE),VLOOKUP(B4,TimeZoneNames,2,FALSE))</f>
        <v>Australian Central Daylight Time</v>
      </c>
      <c r="H4" s="83" t="s">
        <v>222</v>
      </c>
    </row>
    <row r="5" spans="1:8" x14ac:dyDescent="0.2">
      <c r="A5" s="39" t="s">
        <v>40</v>
      </c>
      <c r="B5" s="40">
        <v>3</v>
      </c>
      <c r="C5" s="40" t="s">
        <v>174</v>
      </c>
      <c r="D5" s="41">
        <f t="shared" ca="1" si="0"/>
        <v>43418.112546643519</v>
      </c>
      <c r="E5" s="42" t="b">
        <f t="shared" ca="1" si="1"/>
        <v>0</v>
      </c>
      <c r="F5" s="41">
        <f t="shared" ca="1" si="2"/>
        <v>43418.112546643519</v>
      </c>
      <c r="G5" s="43" t="str">
        <f t="shared" ca="1" si="3"/>
        <v>GMT +3 Standard Time</v>
      </c>
      <c r="H5" s="83" t="s">
        <v>223</v>
      </c>
    </row>
    <row r="6" spans="1:8" x14ac:dyDescent="0.2">
      <c r="A6" s="39" t="s">
        <v>42</v>
      </c>
      <c r="B6" s="40">
        <v>1</v>
      </c>
      <c r="C6" s="40" t="s">
        <v>174</v>
      </c>
      <c r="D6" s="41">
        <f t="shared" ca="1" si="0"/>
        <v>43418.029213310183</v>
      </c>
      <c r="E6" s="42" t="b">
        <f t="shared" ca="1" si="1"/>
        <v>0</v>
      </c>
      <c r="F6" s="41">
        <f t="shared" ca="1" si="2"/>
        <v>43418.029213310183</v>
      </c>
      <c r="G6" s="43" t="str">
        <f t="shared" ca="1" si="3"/>
        <v>Central European Standard Time</v>
      </c>
      <c r="H6" s="83" t="s">
        <v>224</v>
      </c>
    </row>
    <row r="7" spans="1:8" x14ac:dyDescent="0.2">
      <c r="A7" s="39" t="s">
        <v>84</v>
      </c>
      <c r="B7" s="40">
        <v>2</v>
      </c>
      <c r="C7" s="40" t="s">
        <v>205</v>
      </c>
      <c r="D7" s="41">
        <f t="shared" ca="1" si="0"/>
        <v>43418.070879976854</v>
      </c>
      <c r="E7" s="42" t="b">
        <f t="shared" ca="1" si="1"/>
        <v>0</v>
      </c>
      <c r="F7" s="41">
        <f t="shared" ca="1" si="2"/>
        <v>43418.070879976854</v>
      </c>
      <c r="G7" s="43" t="str">
        <f t="shared" ca="1" si="3"/>
        <v>Eastern European Standard Time</v>
      </c>
      <c r="H7" s="83" t="s">
        <v>225</v>
      </c>
    </row>
    <row r="8" spans="1:8" x14ac:dyDescent="0.2">
      <c r="A8" s="39" t="s">
        <v>102</v>
      </c>
      <c r="B8" s="40">
        <v>1</v>
      </c>
      <c r="C8" s="40" t="s">
        <v>179</v>
      </c>
      <c r="D8" s="41">
        <f t="shared" ca="1" si="0"/>
        <v>43418.029213310183</v>
      </c>
      <c r="E8" s="42" t="b">
        <f t="shared" ca="1" si="1"/>
        <v>0</v>
      </c>
      <c r="F8" s="41">
        <f t="shared" ca="1" si="2"/>
        <v>43418.029213310183</v>
      </c>
      <c r="G8" s="43" t="str">
        <f t="shared" ca="1" si="3"/>
        <v>Central European Standard Time</v>
      </c>
      <c r="H8" s="83" t="s">
        <v>226</v>
      </c>
    </row>
    <row r="9" spans="1:8" x14ac:dyDescent="0.2">
      <c r="A9" s="39" t="s">
        <v>100</v>
      </c>
      <c r="B9" s="40">
        <v>12</v>
      </c>
      <c r="C9" s="40" t="s">
        <v>179</v>
      </c>
      <c r="D9" s="41">
        <f t="shared" ca="1" si="0"/>
        <v>43418.487546643519</v>
      </c>
      <c r="E9" s="42" t="b">
        <f t="shared" ca="1" si="1"/>
        <v>0</v>
      </c>
      <c r="F9" s="41">
        <f t="shared" ca="1" si="2"/>
        <v>43418.487546643519</v>
      </c>
      <c r="G9" s="43" t="str">
        <f t="shared" ca="1" si="3"/>
        <v>GMT +12 Standard Time</v>
      </c>
      <c r="H9" s="83" t="s">
        <v>227</v>
      </c>
    </row>
    <row r="10" spans="1:8" x14ac:dyDescent="0.2">
      <c r="A10" s="39" t="s">
        <v>121</v>
      </c>
      <c r="B10" s="40">
        <v>-9</v>
      </c>
      <c r="C10" s="40" t="s">
        <v>5</v>
      </c>
      <c r="D10" s="41">
        <f t="shared" ca="1" si="0"/>
        <v>43417.612546643519</v>
      </c>
      <c r="E10" s="42" t="b">
        <f t="shared" ca="1" si="1"/>
        <v>0</v>
      </c>
      <c r="F10" s="41">
        <f t="shared" ca="1" si="2"/>
        <v>43417.612546643519</v>
      </c>
      <c r="G10" s="43" t="str">
        <f t="shared" ca="1" si="3"/>
        <v>Alaska Standard Time</v>
      </c>
      <c r="H10" s="83" t="s">
        <v>228</v>
      </c>
    </row>
    <row r="11" spans="1:8" x14ac:dyDescent="0.2">
      <c r="A11" s="39" t="s">
        <v>85</v>
      </c>
      <c r="B11" s="40">
        <v>2</v>
      </c>
      <c r="C11" s="40" t="s">
        <v>179</v>
      </c>
      <c r="D11" s="41">
        <f t="shared" ca="1" si="0"/>
        <v>43418.070879976854</v>
      </c>
      <c r="E11" s="42" t="b">
        <f t="shared" ca="1" si="1"/>
        <v>0</v>
      </c>
      <c r="F11" s="41">
        <f t="shared" ca="1" si="2"/>
        <v>43418.070879976854</v>
      </c>
      <c r="G11" s="43" t="str">
        <f t="shared" ca="1" si="3"/>
        <v>Eastern European Standard Time</v>
      </c>
      <c r="H11" s="83" t="s">
        <v>229</v>
      </c>
    </row>
    <row r="12" spans="1:8" x14ac:dyDescent="0.2">
      <c r="A12" s="39" t="s">
        <v>45</v>
      </c>
      <c r="B12" s="40">
        <v>3</v>
      </c>
      <c r="C12" s="40" t="s">
        <v>174</v>
      </c>
      <c r="D12" s="41">
        <f t="shared" ca="1" si="0"/>
        <v>43418.112546643519</v>
      </c>
      <c r="E12" s="42" t="b">
        <f t="shared" ca="1" si="1"/>
        <v>0</v>
      </c>
      <c r="F12" s="41">
        <f t="shared" ca="1" si="2"/>
        <v>43418.112546643519</v>
      </c>
      <c r="G12" s="43" t="str">
        <f t="shared" ca="1" si="3"/>
        <v>GMT +3 Standard Time</v>
      </c>
      <c r="H12" s="83" t="s">
        <v>230</v>
      </c>
    </row>
    <row r="13" spans="1:8" x14ac:dyDescent="0.2">
      <c r="A13" s="39" t="s">
        <v>48</v>
      </c>
      <c r="B13" s="40">
        <v>-4</v>
      </c>
      <c r="C13" s="40" t="s">
        <v>174</v>
      </c>
      <c r="D13" s="41">
        <f t="shared" ca="1" si="0"/>
        <v>43417.820879976854</v>
      </c>
      <c r="E13" s="42" t="b">
        <f t="shared" ca="1" si="1"/>
        <v>0</v>
      </c>
      <c r="F13" s="41">
        <f t="shared" ca="1" si="2"/>
        <v>43417.820879976854</v>
      </c>
      <c r="G13" s="43" t="str">
        <f t="shared" ca="1" si="3"/>
        <v>Atlantic Standard Time</v>
      </c>
      <c r="H13" s="83" t="s">
        <v>231</v>
      </c>
    </row>
    <row r="14" spans="1:8" x14ac:dyDescent="0.2">
      <c r="A14" s="39" t="s">
        <v>86</v>
      </c>
      <c r="B14" s="40">
        <v>2</v>
      </c>
      <c r="C14" s="40" t="s">
        <v>179</v>
      </c>
      <c r="D14" s="41">
        <f t="shared" ca="1" si="0"/>
        <v>43418.070879976854</v>
      </c>
      <c r="E14" s="42" t="b">
        <f t="shared" ca="1" si="1"/>
        <v>0</v>
      </c>
      <c r="F14" s="41">
        <f t="shared" ca="1" si="2"/>
        <v>43418.070879976854</v>
      </c>
      <c r="G14" s="43" t="str">
        <f t="shared" ca="1" si="3"/>
        <v>Eastern European Standard Time</v>
      </c>
      <c r="H14" s="83" t="s">
        <v>232</v>
      </c>
    </row>
    <row r="15" spans="1:8" x14ac:dyDescent="0.2">
      <c r="A15" s="39" t="s">
        <v>135</v>
      </c>
      <c r="B15" s="40">
        <v>-5</v>
      </c>
      <c r="C15" s="40" t="s">
        <v>5</v>
      </c>
      <c r="D15" s="41">
        <f t="shared" ca="1" si="0"/>
        <v>43417.779213310183</v>
      </c>
      <c r="E15" s="42" t="b">
        <f t="shared" ca="1" si="1"/>
        <v>0</v>
      </c>
      <c r="F15" s="41">
        <f t="shared" ca="1" si="2"/>
        <v>43417.779213310183</v>
      </c>
      <c r="G15" s="43" t="str">
        <f t="shared" ca="1" si="3"/>
        <v>Eastern Standard Time</v>
      </c>
      <c r="H15" s="83" t="s">
        <v>233</v>
      </c>
    </row>
    <row r="16" spans="1:8" x14ac:dyDescent="0.2">
      <c r="A16" s="39" t="s">
        <v>51</v>
      </c>
      <c r="B16" s="40">
        <v>12</v>
      </c>
      <c r="C16" s="40" t="s">
        <v>178</v>
      </c>
      <c r="D16" s="41">
        <f t="shared" ca="1" si="0"/>
        <v>43418.487546643519</v>
      </c>
      <c r="E16" s="42" t="b">
        <f t="shared" ca="1" si="1"/>
        <v>1</v>
      </c>
      <c r="F16" s="41">
        <f t="shared" ca="1" si="2"/>
        <v>43418.529213310183</v>
      </c>
      <c r="G16" s="43" t="str">
        <f t="shared" ca="1" si="3"/>
        <v>GMT +12 Daylight Time</v>
      </c>
      <c r="H16" s="83" t="s">
        <v>234</v>
      </c>
    </row>
    <row r="17" spans="1:8" x14ac:dyDescent="0.2">
      <c r="A17" s="39" t="s">
        <v>122</v>
      </c>
      <c r="B17" s="40">
        <v>3</v>
      </c>
      <c r="C17" s="40" t="s">
        <v>167</v>
      </c>
      <c r="D17" s="41">
        <f t="shared" ca="1" si="0"/>
        <v>43418.112546643519</v>
      </c>
      <c r="E17" s="42" t="b">
        <f t="shared" ca="1" si="1"/>
        <v>0</v>
      </c>
      <c r="F17" s="41">
        <f t="shared" ca="1" si="2"/>
        <v>43418.112546643519</v>
      </c>
      <c r="G17" s="43" t="str">
        <f t="shared" ca="1" si="3"/>
        <v>GMT +3 Standard Time</v>
      </c>
      <c r="H17" s="83" t="s">
        <v>235</v>
      </c>
    </row>
    <row r="18" spans="1:8" x14ac:dyDescent="0.2">
      <c r="A18" s="39" t="s">
        <v>437</v>
      </c>
      <c r="B18" s="40">
        <v>5.5</v>
      </c>
      <c r="C18" s="40" t="s">
        <v>174</v>
      </c>
      <c r="D18" s="41">
        <f t="shared" ca="1" si="0"/>
        <v>43418.216713310183</v>
      </c>
      <c r="E18" s="42" t="b">
        <f t="shared" ca="1" si="1"/>
        <v>0</v>
      </c>
      <c r="F18" s="41">
        <f t="shared" ca="1" si="2"/>
        <v>43418.216713310183</v>
      </c>
      <c r="G18" s="43" t="str">
        <f t="shared" ca="1" si="3"/>
        <v>GMT +5:30 Standard Time</v>
      </c>
      <c r="H18" s="125" t="s">
        <v>438</v>
      </c>
    </row>
    <row r="19" spans="1:8" x14ac:dyDescent="0.2">
      <c r="A19" s="39" t="s">
        <v>55</v>
      </c>
      <c r="B19" s="40">
        <v>7</v>
      </c>
      <c r="C19" s="40" t="s">
        <v>174</v>
      </c>
      <c r="D19" s="41">
        <f t="shared" ca="1" si="0"/>
        <v>43418.279213310183</v>
      </c>
      <c r="E19" s="42" t="b">
        <f t="shared" ca="1" si="1"/>
        <v>0</v>
      </c>
      <c r="F19" s="41">
        <f t="shared" ca="1" si="2"/>
        <v>43418.279213310183</v>
      </c>
      <c r="G19" s="43" t="str">
        <f t="shared" ca="1" si="3"/>
        <v>Christmas Island Time</v>
      </c>
      <c r="H19" s="83" t="s">
        <v>236</v>
      </c>
    </row>
    <row r="20" spans="1:8" x14ac:dyDescent="0.2">
      <c r="A20" s="39" t="s">
        <v>103</v>
      </c>
      <c r="B20" s="40">
        <v>1</v>
      </c>
      <c r="C20" s="40" t="s">
        <v>179</v>
      </c>
      <c r="D20" s="41">
        <f t="shared" ca="1" si="0"/>
        <v>43418.029213310183</v>
      </c>
      <c r="E20" s="42" t="b">
        <f t="shared" ca="1" si="1"/>
        <v>0</v>
      </c>
      <c r="F20" s="41">
        <f t="shared" ca="1" si="2"/>
        <v>43418.029213310183</v>
      </c>
      <c r="G20" s="43" t="str">
        <f t="shared" ca="1" si="3"/>
        <v>Central European Standard Time</v>
      </c>
      <c r="H20" s="83" t="s">
        <v>237</v>
      </c>
    </row>
    <row r="21" spans="1:8" x14ac:dyDescent="0.2">
      <c r="A21" s="39" t="s">
        <v>57</v>
      </c>
      <c r="B21" s="40">
        <v>8</v>
      </c>
      <c r="C21" s="40" t="s">
        <v>174</v>
      </c>
      <c r="D21" s="41">
        <f t="shared" ca="1" si="0"/>
        <v>43418.320879976854</v>
      </c>
      <c r="E21" s="42" t="b">
        <f t="shared" ca="1" si="1"/>
        <v>0</v>
      </c>
      <c r="F21" s="41">
        <f t="shared" ca="1" si="2"/>
        <v>43418.320879976854</v>
      </c>
      <c r="G21" s="43" t="str">
        <f t="shared" ca="1" si="3"/>
        <v>Australian Western Standard Time</v>
      </c>
      <c r="H21" s="83" t="s">
        <v>238</v>
      </c>
    </row>
    <row r="22" spans="1:8" x14ac:dyDescent="0.2">
      <c r="A22" s="39" t="s">
        <v>87</v>
      </c>
      <c r="B22" s="40">
        <v>2</v>
      </c>
      <c r="C22" s="40" t="s">
        <v>179</v>
      </c>
      <c r="D22" s="41">
        <f t="shared" ca="1" si="0"/>
        <v>43418.070879976854</v>
      </c>
      <c r="E22" s="42" t="b">
        <f t="shared" ca="1" si="1"/>
        <v>0</v>
      </c>
      <c r="F22" s="41">
        <f t="shared" ca="1" si="2"/>
        <v>43418.070879976854</v>
      </c>
      <c r="G22" s="43" t="str">
        <f t="shared" ca="1" si="3"/>
        <v>Eastern European Standard Time</v>
      </c>
      <c r="H22" s="83" t="s">
        <v>239</v>
      </c>
    </row>
    <row r="23" spans="1:8" x14ac:dyDescent="0.2">
      <c r="A23" s="39" t="s">
        <v>104</v>
      </c>
      <c r="B23" s="40">
        <v>1</v>
      </c>
      <c r="C23" s="40" t="s">
        <v>179</v>
      </c>
      <c r="D23" s="41">
        <f t="shared" ca="1" si="0"/>
        <v>43418.029213310183</v>
      </c>
      <c r="E23" s="42" t="b">
        <f t="shared" ca="1" si="1"/>
        <v>0</v>
      </c>
      <c r="F23" s="41">
        <f t="shared" ca="1" si="2"/>
        <v>43418.029213310183</v>
      </c>
      <c r="G23" s="43" t="str">
        <f t="shared" ca="1" si="3"/>
        <v>Central European Standard Time</v>
      </c>
      <c r="H23" s="83" t="s">
        <v>240</v>
      </c>
    </row>
    <row r="24" spans="1:8" x14ac:dyDescent="0.2">
      <c r="A24" s="39" t="s">
        <v>105</v>
      </c>
      <c r="B24" s="40">
        <v>1</v>
      </c>
      <c r="C24" s="40" t="s">
        <v>179</v>
      </c>
      <c r="D24" s="41">
        <f t="shared" ca="1" si="0"/>
        <v>43418.029213310183</v>
      </c>
      <c r="E24" s="42" t="b">
        <f t="shared" ca="1" si="1"/>
        <v>0</v>
      </c>
      <c r="F24" s="41">
        <f t="shared" ca="1" si="2"/>
        <v>43418.029213310183</v>
      </c>
      <c r="G24" s="43" t="str">
        <f t="shared" ca="1" si="3"/>
        <v>Central European Standard Time</v>
      </c>
      <c r="H24" s="83" t="s">
        <v>241</v>
      </c>
    </row>
    <row r="25" spans="1:8" x14ac:dyDescent="0.2">
      <c r="A25" s="39" t="s">
        <v>61</v>
      </c>
      <c r="B25" s="40">
        <v>-5</v>
      </c>
      <c r="C25" s="40" t="s">
        <v>174</v>
      </c>
      <c r="D25" s="41">
        <f t="shared" ca="1" si="0"/>
        <v>43417.779213310183</v>
      </c>
      <c r="E25" s="42" t="b">
        <f t="shared" ca="1" si="1"/>
        <v>0</v>
      </c>
      <c r="F25" s="41">
        <f t="shared" ca="1" si="2"/>
        <v>43417.779213310183</v>
      </c>
      <c r="G25" s="43" t="str">
        <f t="shared" ca="1" si="3"/>
        <v>Eastern Standard Time</v>
      </c>
      <c r="H25" s="83" t="s">
        <v>242</v>
      </c>
    </row>
    <row r="26" spans="1:8" x14ac:dyDescent="0.2">
      <c r="A26" s="39" t="s">
        <v>136</v>
      </c>
      <c r="B26" s="40">
        <v>-5</v>
      </c>
      <c r="C26" s="40" t="s">
        <v>5</v>
      </c>
      <c r="D26" s="41">
        <f t="shared" ca="1" si="0"/>
        <v>43417.779213310183</v>
      </c>
      <c r="E26" s="42" t="b">
        <f t="shared" ca="1" si="1"/>
        <v>0</v>
      </c>
      <c r="F26" s="41">
        <f t="shared" ca="1" si="2"/>
        <v>43417.779213310183</v>
      </c>
      <c r="G26" s="43" t="str">
        <f t="shared" ca="1" si="3"/>
        <v>Eastern Standard Time</v>
      </c>
      <c r="H26" s="83" t="s">
        <v>243</v>
      </c>
    </row>
    <row r="27" spans="1:8" x14ac:dyDescent="0.2">
      <c r="A27" s="39" t="s">
        <v>64</v>
      </c>
      <c r="B27" s="40">
        <v>-3</v>
      </c>
      <c r="C27" s="40" t="s">
        <v>171</v>
      </c>
      <c r="D27" s="41">
        <f t="shared" ca="1" si="0"/>
        <v>43417.862546643519</v>
      </c>
      <c r="E27" s="42" t="b">
        <f t="shared" ca="1" si="1"/>
        <v>1</v>
      </c>
      <c r="F27" s="41">
        <f t="shared" ca="1" si="2"/>
        <v>43417.904213310183</v>
      </c>
      <c r="G27" s="43" t="str">
        <f t="shared" ca="1" si="3"/>
        <v>GMT -3 Daylight Time</v>
      </c>
      <c r="H27" s="83" t="s">
        <v>244</v>
      </c>
    </row>
    <row r="28" spans="1:8" x14ac:dyDescent="0.2">
      <c r="A28" s="39" t="s">
        <v>66</v>
      </c>
      <c r="B28" s="40">
        <v>10</v>
      </c>
      <c r="C28" s="40" t="s">
        <v>174</v>
      </c>
      <c r="D28" s="41">
        <f t="shared" ca="1" si="0"/>
        <v>43418.404213310183</v>
      </c>
      <c r="E28" s="42" t="b">
        <f t="shared" ca="1" si="1"/>
        <v>0</v>
      </c>
      <c r="F28" s="41">
        <f t="shared" ca="1" si="2"/>
        <v>43418.404213310183</v>
      </c>
      <c r="G28" s="43" t="str">
        <f t="shared" ca="1" si="3"/>
        <v>Australian Eastern Standard Time</v>
      </c>
      <c r="H28" s="83" t="s">
        <v>245</v>
      </c>
    </row>
    <row r="29" spans="1:8" x14ac:dyDescent="0.2">
      <c r="A29" s="39" t="s">
        <v>106</v>
      </c>
      <c r="B29" s="40">
        <v>1</v>
      </c>
      <c r="C29" s="40" t="s">
        <v>179</v>
      </c>
      <c r="D29" s="41">
        <f t="shared" ca="1" si="0"/>
        <v>43418.029213310183</v>
      </c>
      <c r="E29" s="42" t="b">
        <f t="shared" ca="1" si="1"/>
        <v>0</v>
      </c>
      <c r="F29" s="41">
        <f t="shared" ca="1" si="2"/>
        <v>43418.029213310183</v>
      </c>
      <c r="G29" s="43" t="str">
        <f t="shared" ca="1" si="3"/>
        <v>Central European Standard Time</v>
      </c>
      <c r="H29" s="83" t="s">
        <v>246</v>
      </c>
    </row>
    <row r="30" spans="1:8" x14ac:dyDescent="0.2">
      <c r="A30" s="39" t="s">
        <v>88</v>
      </c>
      <c r="B30" s="40">
        <v>2</v>
      </c>
      <c r="C30" s="40" t="s">
        <v>179</v>
      </c>
      <c r="D30" s="41">
        <f t="shared" ca="1" si="0"/>
        <v>43418.070879976854</v>
      </c>
      <c r="E30" s="42" t="b">
        <f t="shared" ca="1" si="1"/>
        <v>0</v>
      </c>
      <c r="F30" s="41">
        <f t="shared" ca="1" si="2"/>
        <v>43418.070879976854</v>
      </c>
      <c r="G30" s="43" t="str">
        <f t="shared" ca="1" si="3"/>
        <v>Eastern European Standard Time</v>
      </c>
      <c r="H30" s="83" t="s">
        <v>247</v>
      </c>
    </row>
    <row r="31" spans="1:8" x14ac:dyDescent="0.2">
      <c r="A31" s="39" t="s">
        <v>107</v>
      </c>
      <c r="B31" s="40">
        <v>1</v>
      </c>
      <c r="C31" s="40" t="s">
        <v>179</v>
      </c>
      <c r="D31" s="41">
        <f t="shared" ca="1" si="0"/>
        <v>43418.029213310183</v>
      </c>
      <c r="E31" s="42" t="b">
        <f t="shared" ca="1" si="1"/>
        <v>0</v>
      </c>
      <c r="F31" s="41">
        <f t="shared" ca="1" si="2"/>
        <v>43418.029213310183</v>
      </c>
      <c r="G31" s="43" t="str">
        <f t="shared" ca="1" si="3"/>
        <v>Central European Standard Time</v>
      </c>
      <c r="H31" s="83" t="s">
        <v>248</v>
      </c>
    </row>
    <row r="32" spans="1:8" x14ac:dyDescent="0.2">
      <c r="A32" s="39" t="s">
        <v>158</v>
      </c>
      <c r="B32" s="40">
        <v>-4</v>
      </c>
      <c r="C32" s="40" t="s">
        <v>174</v>
      </c>
      <c r="D32" s="41">
        <f t="shared" ca="1" si="0"/>
        <v>43417.820879976854</v>
      </c>
      <c r="E32" s="42" t="b">
        <f t="shared" ca="1" si="1"/>
        <v>0</v>
      </c>
      <c r="F32" s="41">
        <f t="shared" ca="1" si="2"/>
        <v>43417.820879976854</v>
      </c>
      <c r="G32" s="43" t="str">
        <f t="shared" ca="1" si="3"/>
        <v>Atlantic Standard Time</v>
      </c>
      <c r="H32" s="83" t="s">
        <v>249</v>
      </c>
    </row>
    <row r="33" spans="1:8" x14ac:dyDescent="0.2">
      <c r="A33" s="39" t="s">
        <v>89</v>
      </c>
      <c r="B33" s="40">
        <v>2</v>
      </c>
      <c r="C33" s="40" t="s">
        <v>165</v>
      </c>
      <c r="D33" s="41">
        <f t="shared" ca="1" si="0"/>
        <v>43418.070879976854</v>
      </c>
      <c r="E33" s="42" t="b">
        <f t="shared" ca="1" si="1"/>
        <v>0</v>
      </c>
      <c r="F33" s="41">
        <f t="shared" ca="1" si="2"/>
        <v>43418.070879976854</v>
      </c>
      <c r="G33" s="43" t="str">
        <f t="shared" ca="1" si="3"/>
        <v>Eastern European Standard Time</v>
      </c>
      <c r="H33" s="83" t="s">
        <v>250</v>
      </c>
    </row>
    <row r="34" spans="1:8" s="1" customFormat="1" x14ac:dyDescent="0.2">
      <c r="A34" s="39" t="s">
        <v>71</v>
      </c>
      <c r="B34" s="40">
        <v>10</v>
      </c>
      <c r="C34" s="40" t="s">
        <v>175</v>
      </c>
      <c r="D34" s="41">
        <f t="shared" ca="1" si="0"/>
        <v>43418.404213310183</v>
      </c>
      <c r="E34" s="42" t="b">
        <f t="shared" ca="1" si="1"/>
        <v>1</v>
      </c>
      <c r="F34" s="41">
        <f t="shared" ca="1" si="2"/>
        <v>43418.445879976847</v>
      </c>
      <c r="G34" s="43" t="str">
        <f t="shared" ca="1" si="3"/>
        <v>Australian Eastern Daylight Time</v>
      </c>
      <c r="H34" s="83" t="s">
        <v>251</v>
      </c>
    </row>
    <row r="35" spans="1:8" x14ac:dyDescent="0.2">
      <c r="A35" s="39" t="s">
        <v>159</v>
      </c>
      <c r="B35" s="40">
        <v>-11</v>
      </c>
      <c r="C35" s="40" t="s">
        <v>174</v>
      </c>
      <c r="D35" s="41">
        <f t="shared" ca="1" si="0"/>
        <v>43417.529213310183</v>
      </c>
      <c r="E35" s="42" t="b">
        <f t="shared" ca="1" si="1"/>
        <v>0</v>
      </c>
      <c r="F35" s="41">
        <f t="shared" ca="1" si="2"/>
        <v>43417.529213310183</v>
      </c>
      <c r="G35" s="43" t="str">
        <f t="shared" ca="1" si="3"/>
        <v>GMT -11 Standard Time</v>
      </c>
      <c r="H35" s="83" t="s">
        <v>252</v>
      </c>
    </row>
    <row r="36" spans="1:8" x14ac:dyDescent="0.2">
      <c r="A36" s="39" t="s">
        <v>73</v>
      </c>
      <c r="B36" s="40">
        <v>-4</v>
      </c>
      <c r="C36" s="40" t="s">
        <v>174</v>
      </c>
      <c r="D36" s="41">
        <f t="shared" ca="1" si="0"/>
        <v>43417.820879976854</v>
      </c>
      <c r="E36" s="42" t="b">
        <f t="shared" ca="1" si="1"/>
        <v>0</v>
      </c>
      <c r="F36" s="41">
        <f t="shared" ca="1" si="2"/>
        <v>43417.820879976854</v>
      </c>
      <c r="G36" s="43" t="str">
        <f t="shared" ca="1" si="3"/>
        <v>Atlantic Standard Time</v>
      </c>
      <c r="H36" s="83" t="s">
        <v>253</v>
      </c>
    </row>
    <row r="37" spans="1:8" x14ac:dyDescent="0.2">
      <c r="A37" s="39" t="s">
        <v>74</v>
      </c>
      <c r="B37" s="40">
        <v>0</v>
      </c>
      <c r="C37" s="40" t="s">
        <v>174</v>
      </c>
      <c r="D37" s="41">
        <f t="shared" ref="D37:D68" ca="1" si="4">GMTTime+(B37/24)</f>
        <v>43417.987546643519</v>
      </c>
      <c r="E37" s="42" t="b">
        <f t="shared" ref="E37:E68" ca="1" si="5">IF(AND(D37&gt;VLOOKUP(C37,DSTRules,5,FALSE),D37&lt;VLOOKUP(C37,DSTRules,6,FALSE)),TRUE,FALSE)</f>
        <v>0</v>
      </c>
      <c r="F37" s="41">
        <f t="shared" ref="F37:F68" ca="1" si="6">IF(E37,D37+(1/24),D37)</f>
        <v>43417.987546643519</v>
      </c>
      <c r="G37" s="43" t="str">
        <f t="shared" ref="G37:G68" ca="1" si="7">IF(E37,VLOOKUP(B37,TimeZoneNames,3,FALSE),VLOOKUP(B37,TimeZoneNames,2,FALSE))</f>
        <v>Western European Standard Time</v>
      </c>
      <c r="H37" s="83" t="s">
        <v>254</v>
      </c>
    </row>
    <row r="38" spans="1:8" x14ac:dyDescent="0.2">
      <c r="A38" s="44" t="s">
        <v>396</v>
      </c>
      <c r="B38" s="40">
        <v>-5</v>
      </c>
      <c r="C38" s="40" t="s">
        <v>5</v>
      </c>
      <c r="D38" s="41">
        <f t="shared" ca="1" si="4"/>
        <v>43417.779213310183</v>
      </c>
      <c r="E38" s="42" t="b">
        <f t="shared" ca="1" si="5"/>
        <v>0</v>
      </c>
      <c r="F38" s="41">
        <f t="shared" ca="1" si="6"/>
        <v>43417.779213310183</v>
      </c>
      <c r="G38" s="43" t="str">
        <f t="shared" ca="1" si="7"/>
        <v>Eastern Standard Time</v>
      </c>
      <c r="H38" s="83" t="s">
        <v>409</v>
      </c>
    </row>
    <row r="39" spans="1:8" x14ac:dyDescent="0.2">
      <c r="A39" s="39" t="s">
        <v>128</v>
      </c>
      <c r="B39" s="40">
        <v>-6</v>
      </c>
      <c r="C39" s="40" t="s">
        <v>5</v>
      </c>
      <c r="D39" s="41">
        <f t="shared" ca="1" si="4"/>
        <v>43417.737546643519</v>
      </c>
      <c r="E39" s="42" t="b">
        <f t="shared" ca="1" si="5"/>
        <v>0</v>
      </c>
      <c r="F39" s="41">
        <f t="shared" ca="1" si="6"/>
        <v>43417.737546643519</v>
      </c>
      <c r="G39" s="43" t="str">
        <f t="shared" ca="1" si="7"/>
        <v>Central Standard Time</v>
      </c>
      <c r="H39" s="83" t="s">
        <v>255</v>
      </c>
    </row>
    <row r="40" spans="1:8" x14ac:dyDescent="0.2">
      <c r="A40" s="44" t="s">
        <v>394</v>
      </c>
      <c r="B40" s="40">
        <v>12</v>
      </c>
      <c r="C40" s="40" t="s">
        <v>178</v>
      </c>
      <c r="D40" s="41">
        <f t="shared" ca="1" si="4"/>
        <v>43418.487546643519</v>
      </c>
      <c r="E40" s="42" t="b">
        <f t="shared" ca="1" si="5"/>
        <v>1</v>
      </c>
      <c r="F40" s="41">
        <f t="shared" ca="1" si="6"/>
        <v>43418.529213310183</v>
      </c>
      <c r="G40" s="43" t="str">
        <f t="shared" ca="1" si="7"/>
        <v>GMT +12 Daylight Time</v>
      </c>
      <c r="H40" s="83" t="s">
        <v>408</v>
      </c>
    </row>
    <row r="41" spans="1:8" x14ac:dyDescent="0.2">
      <c r="A41" s="39" t="s">
        <v>108</v>
      </c>
      <c r="B41" s="40">
        <v>1</v>
      </c>
      <c r="C41" s="40" t="s">
        <v>179</v>
      </c>
      <c r="D41" s="41">
        <f t="shared" ca="1" si="4"/>
        <v>43418.029213310183</v>
      </c>
      <c r="E41" s="42" t="b">
        <f t="shared" ca="1" si="5"/>
        <v>0</v>
      </c>
      <c r="F41" s="41">
        <f t="shared" ca="1" si="6"/>
        <v>43418.029213310183</v>
      </c>
      <c r="G41" s="43" t="str">
        <f t="shared" ca="1" si="7"/>
        <v>Central European Standard Time</v>
      </c>
      <c r="H41" s="83" t="s">
        <v>256</v>
      </c>
    </row>
    <row r="42" spans="1:8" x14ac:dyDescent="0.2">
      <c r="A42" s="39" t="s">
        <v>78</v>
      </c>
      <c r="B42" s="40">
        <v>9.5</v>
      </c>
      <c r="C42" s="40" t="s">
        <v>174</v>
      </c>
      <c r="D42" s="41">
        <f t="shared" ca="1" si="4"/>
        <v>43418.383379976854</v>
      </c>
      <c r="E42" s="42" t="b">
        <f t="shared" ca="1" si="5"/>
        <v>0</v>
      </c>
      <c r="F42" s="41">
        <f t="shared" ca="1" si="6"/>
        <v>43418.383379976854</v>
      </c>
      <c r="G42" s="43" t="str">
        <f t="shared" ca="1" si="7"/>
        <v>Australian Central Standard Time</v>
      </c>
      <c r="H42" s="83" t="s">
        <v>257</v>
      </c>
    </row>
    <row r="43" spans="1:8" x14ac:dyDescent="0.2">
      <c r="A43" s="39" t="s">
        <v>126</v>
      </c>
      <c r="B43" s="40">
        <v>-7</v>
      </c>
      <c r="C43" s="40" t="s">
        <v>5</v>
      </c>
      <c r="D43" s="41">
        <f t="shared" ca="1" si="4"/>
        <v>43417.695879976854</v>
      </c>
      <c r="E43" s="42" t="b">
        <f t="shared" ca="1" si="5"/>
        <v>0</v>
      </c>
      <c r="F43" s="41">
        <f t="shared" ca="1" si="6"/>
        <v>43417.695879976854</v>
      </c>
      <c r="G43" s="43" t="str">
        <f t="shared" ca="1" si="7"/>
        <v>Mountain Standard Time</v>
      </c>
      <c r="H43" s="83" t="s">
        <v>258</v>
      </c>
    </row>
    <row r="44" spans="1:8" x14ac:dyDescent="0.2">
      <c r="A44" s="39" t="s">
        <v>137</v>
      </c>
      <c r="B44" s="40">
        <v>-5</v>
      </c>
      <c r="C44" s="40" t="s">
        <v>5</v>
      </c>
      <c r="D44" s="41">
        <f t="shared" ca="1" si="4"/>
        <v>43417.779213310183</v>
      </c>
      <c r="E44" s="42" t="b">
        <f t="shared" ca="1" si="5"/>
        <v>0</v>
      </c>
      <c r="F44" s="41">
        <f t="shared" ca="1" si="6"/>
        <v>43417.779213310183</v>
      </c>
      <c r="G44" s="43" t="str">
        <f t="shared" ca="1" si="7"/>
        <v>Eastern Standard Time</v>
      </c>
      <c r="H44" s="83" t="s">
        <v>259</v>
      </c>
    </row>
    <row r="45" spans="1:8" x14ac:dyDescent="0.2">
      <c r="A45" s="39" t="s">
        <v>79</v>
      </c>
      <c r="B45" s="40">
        <v>5</v>
      </c>
      <c r="C45" s="40" t="s">
        <v>174</v>
      </c>
      <c r="D45" s="41">
        <f t="shared" ca="1" si="4"/>
        <v>43418.195879976854</v>
      </c>
      <c r="E45" s="42" t="b">
        <f t="shared" ca="1" si="5"/>
        <v>0</v>
      </c>
      <c r="F45" s="41">
        <f t="shared" ca="1" si="6"/>
        <v>43418.195879976854</v>
      </c>
      <c r="G45" s="43" t="str">
        <f t="shared" ca="1" si="7"/>
        <v>GMT +5 Standard Time</v>
      </c>
      <c r="H45" s="83" t="s">
        <v>260</v>
      </c>
    </row>
    <row r="46" spans="1:8" x14ac:dyDescent="0.2">
      <c r="A46" s="39" t="s">
        <v>81</v>
      </c>
      <c r="B46" s="40">
        <v>4</v>
      </c>
      <c r="C46" s="40" t="s">
        <v>174</v>
      </c>
      <c r="D46" s="41">
        <f t="shared" ca="1" si="4"/>
        <v>43418.154213310183</v>
      </c>
      <c r="E46" s="42" t="b">
        <f t="shared" ca="1" si="5"/>
        <v>0</v>
      </c>
      <c r="F46" s="41">
        <f t="shared" ca="1" si="6"/>
        <v>43418.154213310183</v>
      </c>
      <c r="G46" s="43" t="str">
        <f t="shared" ca="1" si="7"/>
        <v>GMT +4 Standard Time</v>
      </c>
      <c r="H46" s="83" t="s">
        <v>261</v>
      </c>
    </row>
    <row r="47" spans="1:8" x14ac:dyDescent="0.2">
      <c r="A47" s="39" t="s">
        <v>98</v>
      </c>
      <c r="B47" s="40">
        <v>0</v>
      </c>
      <c r="C47" s="40" t="s">
        <v>179</v>
      </c>
      <c r="D47" s="41">
        <f t="shared" ca="1" si="4"/>
        <v>43417.987546643519</v>
      </c>
      <c r="E47" s="42" t="b">
        <f t="shared" ca="1" si="5"/>
        <v>0</v>
      </c>
      <c r="F47" s="41">
        <f t="shared" ca="1" si="6"/>
        <v>43417.987546643519</v>
      </c>
      <c r="G47" s="43" t="str">
        <f t="shared" ca="1" si="7"/>
        <v>Western European Standard Time</v>
      </c>
      <c r="H47" s="83" t="s">
        <v>262</v>
      </c>
    </row>
    <row r="48" spans="1:8" x14ac:dyDescent="0.2">
      <c r="A48" s="39" t="s">
        <v>127</v>
      </c>
      <c r="B48" s="40">
        <v>-7</v>
      </c>
      <c r="C48" s="40" t="s">
        <v>5</v>
      </c>
      <c r="D48" s="41">
        <f t="shared" ca="1" si="4"/>
        <v>43417.695879976854</v>
      </c>
      <c r="E48" s="42" t="b">
        <f t="shared" ca="1" si="5"/>
        <v>0</v>
      </c>
      <c r="F48" s="41">
        <f t="shared" ca="1" si="6"/>
        <v>43417.695879976854</v>
      </c>
      <c r="G48" s="43" t="str">
        <f t="shared" ca="1" si="7"/>
        <v>Mountain Standard Time</v>
      </c>
      <c r="H48" s="83" t="s">
        <v>263</v>
      </c>
    </row>
    <row r="49" spans="1:8" x14ac:dyDescent="0.2">
      <c r="A49" s="39" t="s">
        <v>109</v>
      </c>
      <c r="B49" s="40">
        <v>1</v>
      </c>
      <c r="C49" s="40" t="s">
        <v>179</v>
      </c>
      <c r="D49" s="41">
        <f t="shared" ca="1" si="4"/>
        <v>43418.029213310183</v>
      </c>
      <c r="E49" s="42" t="b">
        <f t="shared" ca="1" si="5"/>
        <v>0</v>
      </c>
      <c r="F49" s="41">
        <f t="shared" ca="1" si="6"/>
        <v>43418.029213310183</v>
      </c>
      <c r="G49" s="43" t="str">
        <f t="shared" ca="1" si="7"/>
        <v>Central European Standard Time</v>
      </c>
      <c r="H49" s="83" t="s">
        <v>264</v>
      </c>
    </row>
    <row r="50" spans="1:8" x14ac:dyDescent="0.2">
      <c r="A50" s="39" t="s">
        <v>110</v>
      </c>
      <c r="B50" s="40">
        <v>1</v>
      </c>
      <c r="C50" s="40" t="s">
        <v>179</v>
      </c>
      <c r="D50" s="41">
        <f t="shared" ca="1" si="4"/>
        <v>43418.029213310183</v>
      </c>
      <c r="E50" s="42" t="b">
        <f t="shared" ca="1" si="5"/>
        <v>0</v>
      </c>
      <c r="F50" s="41">
        <f t="shared" ca="1" si="6"/>
        <v>43418.029213310183</v>
      </c>
      <c r="G50" s="43" t="str">
        <f t="shared" ca="1" si="7"/>
        <v>Central European Standard Time</v>
      </c>
      <c r="H50" s="83" t="s">
        <v>265</v>
      </c>
    </row>
    <row r="51" spans="1:8" x14ac:dyDescent="0.2">
      <c r="A51" s="39" t="s">
        <v>129</v>
      </c>
      <c r="B51" s="40">
        <v>-6</v>
      </c>
      <c r="C51" s="40" t="s">
        <v>129</v>
      </c>
      <c r="D51" s="41">
        <f t="shared" ca="1" si="4"/>
        <v>43417.737546643519</v>
      </c>
      <c r="E51" s="42" t="b">
        <f t="shared" ca="1" si="5"/>
        <v>0</v>
      </c>
      <c r="F51" s="41">
        <f t="shared" ca="1" si="6"/>
        <v>43417.737546643519</v>
      </c>
      <c r="G51" s="43" t="str">
        <f t="shared" ca="1" si="7"/>
        <v>Central Standard Time</v>
      </c>
      <c r="H51" s="83" t="s">
        <v>266</v>
      </c>
    </row>
    <row r="52" spans="1:8" x14ac:dyDescent="0.2">
      <c r="A52" s="39" t="s">
        <v>146</v>
      </c>
      <c r="B52" s="40">
        <v>-4</v>
      </c>
      <c r="C52" s="40" t="s">
        <v>5</v>
      </c>
      <c r="D52" s="41">
        <f t="shared" ca="1" si="4"/>
        <v>43417.820879976854</v>
      </c>
      <c r="E52" s="42" t="b">
        <f t="shared" ca="1" si="5"/>
        <v>0</v>
      </c>
      <c r="F52" s="41">
        <f t="shared" ca="1" si="6"/>
        <v>43417.820879976854</v>
      </c>
      <c r="G52" s="43" t="str">
        <f t="shared" ca="1" si="7"/>
        <v>Atlantic Standard Time</v>
      </c>
      <c r="H52" s="83" t="s">
        <v>267</v>
      </c>
    </row>
    <row r="53" spans="1:8" x14ac:dyDescent="0.2">
      <c r="A53" s="39" t="s">
        <v>39</v>
      </c>
      <c r="B53" s="40">
        <v>7</v>
      </c>
      <c r="C53" s="40" t="s">
        <v>174</v>
      </c>
      <c r="D53" s="41">
        <f t="shared" ca="1" si="4"/>
        <v>43418.279213310183</v>
      </c>
      <c r="E53" s="42" t="b">
        <f t="shared" ca="1" si="5"/>
        <v>0</v>
      </c>
      <c r="F53" s="41">
        <f t="shared" ca="1" si="6"/>
        <v>43418.279213310183</v>
      </c>
      <c r="G53" s="43" t="str">
        <f t="shared" ca="1" si="7"/>
        <v>Christmas Island Time</v>
      </c>
      <c r="H53" s="83" t="s">
        <v>268</v>
      </c>
    </row>
    <row r="54" spans="1:8" x14ac:dyDescent="0.2">
      <c r="A54" s="39" t="s">
        <v>41</v>
      </c>
      <c r="B54" s="40">
        <v>-10</v>
      </c>
      <c r="C54" s="40" t="s">
        <v>174</v>
      </c>
      <c r="D54" s="41">
        <f t="shared" ca="1" si="4"/>
        <v>43417.570879976854</v>
      </c>
      <c r="E54" s="42" t="b">
        <f t="shared" ca="1" si="5"/>
        <v>0</v>
      </c>
      <c r="F54" s="41">
        <f t="shared" ca="1" si="6"/>
        <v>43417.570879976854</v>
      </c>
      <c r="G54" s="43" t="str">
        <f t="shared" ca="1" si="7"/>
        <v>Hawaii-Aleutian Standard Time</v>
      </c>
      <c r="H54" s="83" t="s">
        <v>269</v>
      </c>
    </row>
    <row r="55" spans="1:8" x14ac:dyDescent="0.2">
      <c r="A55" s="39" t="s">
        <v>138</v>
      </c>
      <c r="B55" s="40">
        <v>-5</v>
      </c>
      <c r="C55" s="40" t="s">
        <v>170</v>
      </c>
      <c r="D55" s="41">
        <f t="shared" ca="1" si="4"/>
        <v>43417.779213310183</v>
      </c>
      <c r="E55" s="42" t="b">
        <f t="shared" ca="1" si="5"/>
        <v>0</v>
      </c>
      <c r="F55" s="41">
        <f t="shared" ca="1" si="6"/>
        <v>43417.779213310183</v>
      </c>
      <c r="G55" s="43" t="str">
        <f t="shared" ca="1" si="7"/>
        <v>Eastern Standard Time</v>
      </c>
      <c r="H55" s="83" t="s">
        <v>270</v>
      </c>
    </row>
    <row r="56" spans="1:8" x14ac:dyDescent="0.2">
      <c r="A56" s="39" t="s">
        <v>90</v>
      </c>
      <c r="B56" s="40">
        <v>2</v>
      </c>
      <c r="C56" s="40" t="s">
        <v>179</v>
      </c>
      <c r="D56" s="41">
        <f t="shared" ca="1" si="4"/>
        <v>43418.070879976854</v>
      </c>
      <c r="E56" s="42" t="b">
        <f t="shared" ca="1" si="5"/>
        <v>0</v>
      </c>
      <c r="F56" s="41">
        <f t="shared" ca="1" si="6"/>
        <v>43418.070879976854</v>
      </c>
      <c r="G56" s="43" t="str">
        <f t="shared" ca="1" si="7"/>
        <v>Eastern European Standard Time</v>
      </c>
      <c r="H56" s="83" t="s">
        <v>271</v>
      </c>
    </row>
    <row r="57" spans="1:8" x14ac:dyDescent="0.2">
      <c r="A57" s="39" t="s">
        <v>36</v>
      </c>
      <c r="B57" s="40">
        <v>7</v>
      </c>
      <c r="C57" s="40" t="s">
        <v>174</v>
      </c>
      <c r="D57" s="41">
        <f t="shared" ca="1" si="4"/>
        <v>43418.279213310183</v>
      </c>
      <c r="E57" s="42" t="b">
        <f t="shared" ca="1" si="5"/>
        <v>0</v>
      </c>
      <c r="F57" s="41">
        <f t="shared" ca="1" si="6"/>
        <v>43418.279213310183</v>
      </c>
      <c r="G57" s="43" t="str">
        <f t="shared" ca="1" si="7"/>
        <v>Christmas Island Time</v>
      </c>
      <c r="H57" s="83" t="s">
        <v>272</v>
      </c>
    </row>
    <row r="58" spans="1:8" x14ac:dyDescent="0.2">
      <c r="A58" s="39" t="s">
        <v>43</v>
      </c>
      <c r="B58" s="40">
        <v>2</v>
      </c>
      <c r="C58" s="40" t="s">
        <v>174</v>
      </c>
      <c r="D58" s="41">
        <f t="shared" ca="1" si="4"/>
        <v>43418.070879976854</v>
      </c>
      <c r="E58" s="42" t="b">
        <f t="shared" ca="1" si="5"/>
        <v>0</v>
      </c>
      <c r="F58" s="41">
        <f t="shared" ca="1" si="6"/>
        <v>43418.070879976854</v>
      </c>
      <c r="G58" s="43" t="str">
        <f t="shared" ca="1" si="7"/>
        <v>Eastern European Standard Time</v>
      </c>
      <c r="H58" s="83" t="s">
        <v>273</v>
      </c>
    </row>
    <row r="59" spans="1:8" x14ac:dyDescent="0.2">
      <c r="A59" s="39" t="s">
        <v>130</v>
      </c>
      <c r="B59" s="40">
        <v>-6</v>
      </c>
      <c r="C59" s="40" t="s">
        <v>5</v>
      </c>
      <c r="D59" s="41">
        <f t="shared" ca="1" si="4"/>
        <v>43417.737546643519</v>
      </c>
      <c r="E59" s="42" t="b">
        <f t="shared" ca="1" si="5"/>
        <v>0</v>
      </c>
      <c r="F59" s="41">
        <f t="shared" ca="1" si="6"/>
        <v>43417.737546643519</v>
      </c>
      <c r="G59" s="43" t="str">
        <f t="shared" ca="1" si="7"/>
        <v>Central Standard Time</v>
      </c>
      <c r="H59" s="83" t="s">
        <v>274</v>
      </c>
    </row>
    <row r="60" spans="1:8" x14ac:dyDescent="0.2">
      <c r="A60" s="39" t="s">
        <v>139</v>
      </c>
      <c r="B60" s="40">
        <v>-5</v>
      </c>
      <c r="C60" s="40" t="s">
        <v>5</v>
      </c>
      <c r="D60" s="41">
        <f t="shared" ca="1" si="4"/>
        <v>43417.779213310183</v>
      </c>
      <c r="E60" s="42" t="b">
        <f t="shared" ca="1" si="5"/>
        <v>0</v>
      </c>
      <c r="F60" s="41">
        <f t="shared" ca="1" si="6"/>
        <v>43417.779213310183</v>
      </c>
      <c r="G60" s="43" t="str">
        <f t="shared" ca="1" si="7"/>
        <v>Eastern Standard Time</v>
      </c>
      <c r="H60" s="83" t="s">
        <v>275</v>
      </c>
    </row>
    <row r="61" spans="1:8" x14ac:dyDescent="0.2">
      <c r="A61" s="39" t="s">
        <v>397</v>
      </c>
      <c r="B61" s="40">
        <v>-8</v>
      </c>
      <c r="C61" s="40" t="s">
        <v>5</v>
      </c>
      <c r="D61" s="41">
        <f t="shared" ca="1" si="4"/>
        <v>43417.654213310183</v>
      </c>
      <c r="E61" s="42" t="b">
        <f t="shared" ca="1" si="5"/>
        <v>0</v>
      </c>
      <c r="F61" s="41">
        <f t="shared" ca="1" si="6"/>
        <v>43417.654213310183</v>
      </c>
      <c r="G61" s="43" t="str">
        <f t="shared" ca="1" si="7"/>
        <v>Pacific Standard Time</v>
      </c>
      <c r="H61" s="83" t="s">
        <v>403</v>
      </c>
    </row>
    <row r="62" spans="1:8" x14ac:dyDescent="0.2">
      <c r="A62" s="39" t="s">
        <v>46</v>
      </c>
      <c r="B62" s="40">
        <v>5</v>
      </c>
      <c r="C62" s="40" t="s">
        <v>174</v>
      </c>
      <c r="D62" s="41">
        <f t="shared" ca="1" si="4"/>
        <v>43418.195879976854</v>
      </c>
      <c r="E62" s="42" t="b">
        <f t="shared" ca="1" si="5"/>
        <v>0</v>
      </c>
      <c r="F62" s="41">
        <f t="shared" ca="1" si="6"/>
        <v>43418.195879976854</v>
      </c>
      <c r="G62" s="43" t="str">
        <f t="shared" ca="1" si="7"/>
        <v>GMT +5 Standard Time</v>
      </c>
      <c r="H62" s="83" t="s">
        <v>276</v>
      </c>
    </row>
    <row r="63" spans="1:8" x14ac:dyDescent="0.2">
      <c r="A63" s="39" t="s">
        <v>91</v>
      </c>
      <c r="B63" s="40">
        <v>2</v>
      </c>
      <c r="C63" s="40" t="s">
        <v>179</v>
      </c>
      <c r="D63" s="41">
        <f t="shared" ca="1" si="4"/>
        <v>43418.070879976854</v>
      </c>
      <c r="E63" s="42" t="b">
        <f t="shared" ca="1" si="5"/>
        <v>0</v>
      </c>
      <c r="F63" s="41">
        <f t="shared" ca="1" si="6"/>
        <v>43418.070879976854</v>
      </c>
      <c r="G63" s="43" t="str">
        <f t="shared" ca="1" si="7"/>
        <v>Eastern European Standard Time</v>
      </c>
      <c r="H63" s="83" t="s">
        <v>277</v>
      </c>
    </row>
    <row r="64" spans="1:8" x14ac:dyDescent="0.2">
      <c r="A64" s="39" t="s">
        <v>49</v>
      </c>
      <c r="B64" s="40">
        <v>7</v>
      </c>
      <c r="C64" s="40" t="s">
        <v>174</v>
      </c>
      <c r="D64" s="41">
        <f t="shared" ca="1" si="4"/>
        <v>43418.279213310183</v>
      </c>
      <c r="E64" s="42" t="b">
        <f t="shared" ca="1" si="5"/>
        <v>0</v>
      </c>
      <c r="F64" s="41">
        <f t="shared" ca="1" si="6"/>
        <v>43418.279213310183</v>
      </c>
      <c r="G64" s="43" t="str">
        <f t="shared" ca="1" si="7"/>
        <v>Christmas Island Time</v>
      </c>
      <c r="H64" s="83" t="s">
        <v>278</v>
      </c>
    </row>
    <row r="65" spans="1:8" x14ac:dyDescent="0.2">
      <c r="A65" s="39" t="s">
        <v>92</v>
      </c>
      <c r="B65" s="40">
        <v>2</v>
      </c>
      <c r="C65" s="40" t="s">
        <v>207</v>
      </c>
      <c r="D65" s="41">
        <f t="shared" ca="1" si="4"/>
        <v>43418.070879976854</v>
      </c>
      <c r="E65" s="42" t="b">
        <f t="shared" ca="1" si="5"/>
        <v>0</v>
      </c>
      <c r="F65" s="41">
        <f t="shared" ca="1" si="6"/>
        <v>43418.070879976854</v>
      </c>
      <c r="G65" s="43" t="str">
        <f t="shared" ca="1" si="7"/>
        <v>Eastern European Standard Time</v>
      </c>
      <c r="H65" s="83" t="s">
        <v>279</v>
      </c>
    </row>
    <row r="66" spans="1:8" x14ac:dyDescent="0.2">
      <c r="A66" s="39" t="s">
        <v>52</v>
      </c>
      <c r="B66" s="40">
        <v>-10</v>
      </c>
      <c r="C66" s="40" t="s">
        <v>174</v>
      </c>
      <c r="D66" s="41">
        <f t="shared" ca="1" si="4"/>
        <v>43417.570879976854</v>
      </c>
      <c r="E66" s="42" t="b">
        <f t="shared" ca="1" si="5"/>
        <v>0</v>
      </c>
      <c r="F66" s="41">
        <f t="shared" ca="1" si="6"/>
        <v>43417.570879976854</v>
      </c>
      <c r="G66" s="43" t="str">
        <f t="shared" ca="1" si="7"/>
        <v>Hawaii-Aleutian Standard Time</v>
      </c>
      <c r="H66" s="83" t="s">
        <v>280</v>
      </c>
    </row>
    <row r="67" spans="1:8" x14ac:dyDescent="0.2">
      <c r="A67" s="39" t="s">
        <v>398</v>
      </c>
      <c r="B67" s="40">
        <v>-5</v>
      </c>
      <c r="C67" s="40" t="s">
        <v>5</v>
      </c>
      <c r="D67" s="41">
        <f t="shared" ca="1" si="4"/>
        <v>43417.779213310183</v>
      </c>
      <c r="E67" s="42" t="b">
        <f t="shared" ca="1" si="5"/>
        <v>0</v>
      </c>
      <c r="F67" s="41">
        <f t="shared" ca="1" si="6"/>
        <v>43417.779213310183</v>
      </c>
      <c r="G67" s="43" t="str">
        <f t="shared" ca="1" si="7"/>
        <v>Eastern Standard Time</v>
      </c>
      <c r="H67" s="83" t="s">
        <v>302</v>
      </c>
    </row>
    <row r="68" spans="1:8" x14ac:dyDescent="0.2">
      <c r="A68" s="39" t="s">
        <v>54</v>
      </c>
      <c r="B68" s="40">
        <v>4.5</v>
      </c>
      <c r="C68" s="40" t="s">
        <v>174</v>
      </c>
      <c r="D68" s="41">
        <f t="shared" ca="1" si="4"/>
        <v>43418.175046643519</v>
      </c>
      <c r="E68" s="42" t="b">
        <f t="shared" ca="1" si="5"/>
        <v>0</v>
      </c>
      <c r="F68" s="41">
        <f t="shared" ca="1" si="6"/>
        <v>43418.175046643519</v>
      </c>
      <c r="G68" s="43" t="str">
        <f t="shared" ca="1" si="7"/>
        <v>GMT +4:30 Standard Time</v>
      </c>
      <c r="H68" s="83" t="s">
        <v>281</v>
      </c>
    </row>
    <row r="69" spans="1:8" x14ac:dyDescent="0.2">
      <c r="A69" s="39" t="s">
        <v>101</v>
      </c>
      <c r="B69" s="40">
        <v>12</v>
      </c>
      <c r="C69" s="40" t="s">
        <v>179</v>
      </c>
      <c r="D69" s="41">
        <f t="shared" ref="D69:D100" ca="1" si="8">GMTTime+(B69/24)</f>
        <v>43418.487546643519</v>
      </c>
      <c r="E69" s="42" t="b">
        <f t="shared" ref="E69:E100" ca="1" si="9">IF(AND(D69&gt;VLOOKUP(C69,DSTRules,5,FALSE),D69&lt;VLOOKUP(C69,DSTRules,6,FALSE)),TRUE,FALSE)</f>
        <v>0</v>
      </c>
      <c r="F69" s="41">
        <f t="shared" ref="F69:F100" ca="1" si="10">IF(E69,D69+(1/24),D69)</f>
        <v>43418.487546643519</v>
      </c>
      <c r="G69" s="43" t="str">
        <f t="shared" ref="G69:G100" ca="1" si="11">IF(E69,VLOOKUP(B69,TimeZoneNames,3,FALSE),VLOOKUP(B69,TimeZoneNames,2,FALSE))</f>
        <v>GMT +12 Standard Time</v>
      </c>
      <c r="H69" s="83" t="s">
        <v>282</v>
      </c>
    </row>
    <row r="70" spans="1:8" x14ac:dyDescent="0.2">
      <c r="A70" s="39" t="s">
        <v>56</v>
      </c>
      <c r="B70" s="40">
        <v>5</v>
      </c>
      <c r="C70" s="40" t="s">
        <v>174</v>
      </c>
      <c r="D70" s="41">
        <f t="shared" ca="1" si="8"/>
        <v>43418.195879976854</v>
      </c>
      <c r="E70" s="42" t="b">
        <f t="shared" ca="1" si="9"/>
        <v>0</v>
      </c>
      <c r="F70" s="41">
        <f t="shared" ca="1" si="10"/>
        <v>43418.195879976854</v>
      </c>
      <c r="G70" s="43" t="str">
        <f t="shared" ca="1" si="11"/>
        <v>GMT +5 Standard Time</v>
      </c>
      <c r="H70" s="83" t="s">
        <v>283</v>
      </c>
    </row>
    <row r="71" spans="1:8" x14ac:dyDescent="0.2">
      <c r="A71" s="39" t="s">
        <v>58</v>
      </c>
      <c r="B71" s="40">
        <v>3</v>
      </c>
      <c r="C71" s="40" t="s">
        <v>174</v>
      </c>
      <c r="D71" s="41">
        <f t="shared" ca="1" si="8"/>
        <v>43418.112546643519</v>
      </c>
      <c r="E71" s="42" t="b">
        <f t="shared" ca="1" si="9"/>
        <v>0</v>
      </c>
      <c r="F71" s="41">
        <f t="shared" ca="1" si="10"/>
        <v>43418.112546643519</v>
      </c>
      <c r="G71" s="43" t="str">
        <f t="shared" ca="1" si="11"/>
        <v>GMT +3 Standard Time</v>
      </c>
      <c r="H71" s="83" t="s">
        <v>284</v>
      </c>
    </row>
    <row r="72" spans="1:8" x14ac:dyDescent="0.2">
      <c r="A72" s="39" t="s">
        <v>60</v>
      </c>
      <c r="B72" s="40">
        <v>-5</v>
      </c>
      <c r="C72" s="40" t="s">
        <v>174</v>
      </c>
      <c r="D72" s="41">
        <f t="shared" ca="1" si="8"/>
        <v>43417.779213310183</v>
      </c>
      <c r="E72" s="42" t="b">
        <f t="shared" ca="1" si="9"/>
        <v>0</v>
      </c>
      <c r="F72" s="41">
        <f t="shared" ca="1" si="10"/>
        <v>43417.779213310183</v>
      </c>
      <c r="G72" s="43" t="str">
        <f t="shared" ca="1" si="11"/>
        <v>Eastern Standard Time</v>
      </c>
      <c r="H72" s="83" t="s">
        <v>285</v>
      </c>
    </row>
    <row r="73" spans="1:8" x14ac:dyDescent="0.2">
      <c r="A73" s="39" t="s">
        <v>62</v>
      </c>
      <c r="B73" s="40">
        <v>5.5</v>
      </c>
      <c r="C73" s="40" t="s">
        <v>174</v>
      </c>
      <c r="D73" s="41">
        <f t="shared" ca="1" si="8"/>
        <v>43418.216713310183</v>
      </c>
      <c r="E73" s="42" t="b">
        <f t="shared" ca="1" si="9"/>
        <v>0</v>
      </c>
      <c r="F73" s="41">
        <f t="shared" ca="1" si="10"/>
        <v>43418.216713310183</v>
      </c>
      <c r="G73" s="43" t="str">
        <f t="shared" ca="1" si="11"/>
        <v>GMT +5:30 Standard Time</v>
      </c>
      <c r="H73" s="83" t="s">
        <v>286</v>
      </c>
    </row>
    <row r="74" spans="1:8" x14ac:dyDescent="0.2">
      <c r="A74" s="39" t="s">
        <v>155</v>
      </c>
      <c r="B74" s="40">
        <v>7</v>
      </c>
      <c r="C74" s="40" t="s">
        <v>174</v>
      </c>
      <c r="D74" s="41">
        <f t="shared" ca="1" si="8"/>
        <v>43418.279213310183</v>
      </c>
      <c r="E74" s="42" t="b">
        <f t="shared" ca="1" si="9"/>
        <v>0</v>
      </c>
      <c r="F74" s="41">
        <f t="shared" ca="1" si="10"/>
        <v>43418.279213310183</v>
      </c>
      <c r="G74" s="43" t="str">
        <f t="shared" ca="1" si="11"/>
        <v>Christmas Island Time</v>
      </c>
      <c r="H74" s="83" t="s">
        <v>287</v>
      </c>
    </row>
    <row r="75" spans="1:8" x14ac:dyDescent="0.2">
      <c r="A75" s="39" t="s">
        <v>156</v>
      </c>
      <c r="B75" s="40">
        <v>2</v>
      </c>
      <c r="C75" s="40" t="s">
        <v>174</v>
      </c>
      <c r="D75" s="41">
        <f t="shared" ca="1" si="8"/>
        <v>43418.070879976854</v>
      </c>
      <c r="E75" s="42" t="b">
        <f t="shared" ca="1" si="9"/>
        <v>0</v>
      </c>
      <c r="F75" s="41">
        <f t="shared" ca="1" si="10"/>
        <v>43418.070879976854</v>
      </c>
      <c r="G75" s="43" t="str">
        <f t="shared" ca="1" si="11"/>
        <v>Eastern European Standard Time</v>
      </c>
      <c r="H75" s="83" t="s">
        <v>288</v>
      </c>
    </row>
    <row r="76" spans="1:8" x14ac:dyDescent="0.2">
      <c r="A76" s="39" t="s">
        <v>93</v>
      </c>
      <c r="B76" s="40">
        <v>2</v>
      </c>
      <c r="C76" s="40" t="s">
        <v>179</v>
      </c>
      <c r="D76" s="41">
        <f t="shared" ca="1" si="8"/>
        <v>43418.070879976854</v>
      </c>
      <c r="E76" s="42" t="b">
        <f t="shared" ca="1" si="9"/>
        <v>0</v>
      </c>
      <c r="F76" s="41">
        <f t="shared" ca="1" si="10"/>
        <v>43418.070879976854</v>
      </c>
      <c r="G76" s="43" t="str">
        <f t="shared" ca="1" si="11"/>
        <v>Eastern European Standard Time</v>
      </c>
      <c r="H76" s="83" t="s">
        <v>289</v>
      </c>
    </row>
    <row r="77" spans="1:8" x14ac:dyDescent="0.2">
      <c r="A77" s="39" t="s">
        <v>157</v>
      </c>
      <c r="B77" s="40">
        <v>-5</v>
      </c>
      <c r="C77" s="40" t="s">
        <v>174</v>
      </c>
      <c r="D77" s="41">
        <f t="shared" ca="1" si="8"/>
        <v>43417.779213310183</v>
      </c>
      <c r="E77" s="42" t="b">
        <f t="shared" ca="1" si="9"/>
        <v>0</v>
      </c>
      <c r="F77" s="41">
        <f t="shared" ca="1" si="10"/>
        <v>43417.779213310183</v>
      </c>
      <c r="G77" s="43" t="str">
        <f t="shared" ca="1" si="11"/>
        <v>Eastern Standard Time</v>
      </c>
      <c r="H77" s="83" t="s">
        <v>290</v>
      </c>
    </row>
    <row r="78" spans="1:8" x14ac:dyDescent="0.2">
      <c r="A78" s="39" t="s">
        <v>67</v>
      </c>
      <c r="B78" s="40">
        <v>1</v>
      </c>
      <c r="C78" s="40" t="s">
        <v>174</v>
      </c>
      <c r="D78" s="41">
        <f t="shared" ca="1" si="8"/>
        <v>43418.029213310183</v>
      </c>
      <c r="E78" s="42" t="b">
        <f t="shared" ca="1" si="9"/>
        <v>0</v>
      </c>
      <c r="F78" s="41">
        <f t="shared" ca="1" si="10"/>
        <v>43418.029213310183</v>
      </c>
      <c r="G78" s="43" t="str">
        <f t="shared" ca="1" si="11"/>
        <v>Central European Standard Time</v>
      </c>
      <c r="H78" s="83" t="s">
        <v>291</v>
      </c>
    </row>
    <row r="79" spans="1:8" x14ac:dyDescent="0.2">
      <c r="A79" s="39" t="s">
        <v>68</v>
      </c>
      <c r="B79" s="40">
        <v>5</v>
      </c>
      <c r="C79" s="40" t="s">
        <v>174</v>
      </c>
      <c r="D79" s="41">
        <f t="shared" ca="1" si="8"/>
        <v>43418.195879976854</v>
      </c>
      <c r="E79" s="42" t="b">
        <f t="shared" ca="1" si="9"/>
        <v>0</v>
      </c>
      <c r="F79" s="41">
        <f t="shared" ca="1" si="10"/>
        <v>43418.195879976854</v>
      </c>
      <c r="G79" s="43" t="str">
        <f t="shared" ca="1" si="11"/>
        <v>GMT +5 Standard Time</v>
      </c>
      <c r="H79" s="83" t="s">
        <v>292</v>
      </c>
    </row>
    <row r="80" spans="1:8" x14ac:dyDescent="0.2">
      <c r="A80" s="39" t="s">
        <v>69</v>
      </c>
      <c r="B80" s="40">
        <v>-5</v>
      </c>
      <c r="C80" s="40" t="s">
        <v>174</v>
      </c>
      <c r="D80" s="41">
        <f t="shared" ca="1" si="8"/>
        <v>43417.779213310183</v>
      </c>
      <c r="E80" s="42" t="b">
        <f t="shared" ca="1" si="9"/>
        <v>0</v>
      </c>
      <c r="F80" s="41">
        <f t="shared" ca="1" si="10"/>
        <v>43417.779213310183</v>
      </c>
      <c r="G80" s="43" t="str">
        <f t="shared" ca="1" si="11"/>
        <v>Eastern Standard Time</v>
      </c>
      <c r="H80" s="83" t="s">
        <v>293</v>
      </c>
    </row>
    <row r="81" spans="1:8" x14ac:dyDescent="0.2">
      <c r="A81" s="39" t="s">
        <v>99</v>
      </c>
      <c r="B81" s="40">
        <v>0</v>
      </c>
      <c r="C81" s="40" t="s">
        <v>179</v>
      </c>
      <c r="D81" s="41">
        <f t="shared" ca="1" si="8"/>
        <v>43417.987546643519</v>
      </c>
      <c r="E81" s="42" t="b">
        <f t="shared" ca="1" si="9"/>
        <v>0</v>
      </c>
      <c r="F81" s="41">
        <f t="shared" ca="1" si="10"/>
        <v>43417.987546643519</v>
      </c>
      <c r="G81" s="43" t="str">
        <f t="shared" ca="1" si="11"/>
        <v>Western European Standard Time</v>
      </c>
      <c r="H81" s="83" t="s">
        <v>294</v>
      </c>
    </row>
    <row r="82" spans="1:8" x14ac:dyDescent="0.2">
      <c r="A82" s="45" t="s">
        <v>35</v>
      </c>
      <c r="B82" s="40">
        <v>0</v>
      </c>
      <c r="C82" s="40" t="s">
        <v>179</v>
      </c>
      <c r="D82" s="41">
        <f t="shared" ca="1" si="8"/>
        <v>43417.987546643519</v>
      </c>
      <c r="E82" s="42" t="b">
        <f t="shared" ca="1" si="9"/>
        <v>0</v>
      </c>
      <c r="F82" s="41">
        <f t="shared" ca="1" si="10"/>
        <v>43417.987546643519</v>
      </c>
      <c r="G82" s="43" t="str">
        <f t="shared" ca="1" si="11"/>
        <v>Western European Standard Time</v>
      </c>
      <c r="H82" s="83" t="s">
        <v>295</v>
      </c>
    </row>
    <row r="83" spans="1:8" x14ac:dyDescent="0.2">
      <c r="A83" s="39" t="s">
        <v>37</v>
      </c>
      <c r="B83" s="40">
        <v>-8</v>
      </c>
      <c r="C83" s="40" t="s">
        <v>5</v>
      </c>
      <c r="D83" s="41">
        <f t="shared" ca="1" si="8"/>
        <v>43417.654213310183</v>
      </c>
      <c r="E83" s="42" t="b">
        <f t="shared" ca="1" si="9"/>
        <v>0</v>
      </c>
      <c r="F83" s="41">
        <f t="shared" ca="1" si="10"/>
        <v>43417.654213310183</v>
      </c>
      <c r="G83" s="43" t="str">
        <f t="shared" ca="1" si="11"/>
        <v>Pacific Standard Time</v>
      </c>
      <c r="H83" s="83" t="s">
        <v>296</v>
      </c>
    </row>
    <row r="84" spans="1:8" x14ac:dyDescent="0.2">
      <c r="A84" s="39" t="s">
        <v>111</v>
      </c>
      <c r="B84" s="40">
        <v>1</v>
      </c>
      <c r="C84" s="40" t="s">
        <v>179</v>
      </c>
      <c r="D84" s="41">
        <f t="shared" ca="1" si="8"/>
        <v>43418.029213310183</v>
      </c>
      <c r="E84" s="42" t="b">
        <f t="shared" ca="1" si="9"/>
        <v>0</v>
      </c>
      <c r="F84" s="41">
        <f t="shared" ca="1" si="10"/>
        <v>43418.029213310183</v>
      </c>
      <c r="G84" s="43" t="str">
        <f t="shared" ca="1" si="11"/>
        <v>Central European Standard Time</v>
      </c>
      <c r="H84" s="83" t="s">
        <v>297</v>
      </c>
    </row>
    <row r="85" spans="1:8" x14ac:dyDescent="0.2">
      <c r="A85" s="39" t="s">
        <v>131</v>
      </c>
      <c r="B85" s="40">
        <v>-6</v>
      </c>
      <c r="C85" s="40" t="s">
        <v>211</v>
      </c>
      <c r="D85" s="41">
        <f t="shared" ca="1" si="8"/>
        <v>43417.737546643519</v>
      </c>
      <c r="E85" s="42" t="b">
        <f t="shared" ca="1" si="9"/>
        <v>0</v>
      </c>
      <c r="F85" s="41">
        <f t="shared" ca="1" si="10"/>
        <v>43417.737546643519</v>
      </c>
      <c r="G85" s="43" t="str">
        <f t="shared" ca="1" si="11"/>
        <v>Central Standard Time</v>
      </c>
      <c r="H85" s="83" t="s">
        <v>298</v>
      </c>
    </row>
    <row r="86" spans="1:8" x14ac:dyDescent="0.2">
      <c r="A86" s="39" t="s">
        <v>76</v>
      </c>
      <c r="B86" s="40">
        <v>8</v>
      </c>
      <c r="C86" s="40" t="s">
        <v>174</v>
      </c>
      <c r="D86" s="41">
        <f t="shared" ca="1" si="8"/>
        <v>43418.320879976854</v>
      </c>
      <c r="E86" s="42" t="b">
        <f t="shared" ca="1" si="9"/>
        <v>0</v>
      </c>
      <c r="F86" s="41">
        <f t="shared" ca="1" si="10"/>
        <v>43418.320879976854</v>
      </c>
      <c r="G86" s="43" t="str">
        <f t="shared" ca="1" si="11"/>
        <v>Australian Western Standard Time</v>
      </c>
      <c r="H86" s="83" t="s">
        <v>299</v>
      </c>
    </row>
    <row r="87" spans="1:8" x14ac:dyDescent="0.2">
      <c r="A87" s="39" t="s">
        <v>32</v>
      </c>
      <c r="B87" s="40">
        <v>10</v>
      </c>
      <c r="C87" s="40" t="s">
        <v>175</v>
      </c>
      <c r="D87" s="41">
        <f t="shared" ca="1" si="8"/>
        <v>43418.404213310183</v>
      </c>
      <c r="E87" s="42" t="b">
        <f t="shared" ca="1" si="9"/>
        <v>1</v>
      </c>
      <c r="F87" s="41">
        <f t="shared" ca="1" si="10"/>
        <v>43418.445879976847</v>
      </c>
      <c r="G87" s="43" t="str">
        <f t="shared" ca="1" si="11"/>
        <v>Australian Eastern Daylight Time</v>
      </c>
      <c r="H87" s="83" t="s">
        <v>300</v>
      </c>
    </row>
    <row r="88" spans="1:8" x14ac:dyDescent="0.2">
      <c r="A88" s="44" t="s">
        <v>399</v>
      </c>
      <c r="B88" s="40">
        <v>-6</v>
      </c>
      <c r="C88" s="40" t="s">
        <v>5</v>
      </c>
      <c r="D88" s="41">
        <f t="shared" ca="1" si="8"/>
        <v>43417.737546643519</v>
      </c>
      <c r="E88" s="42" t="b">
        <f t="shared" ca="1" si="9"/>
        <v>0</v>
      </c>
      <c r="F88" s="41">
        <f t="shared" ca="1" si="10"/>
        <v>43417.737546643519</v>
      </c>
      <c r="G88" s="43" t="str">
        <f t="shared" ca="1" si="11"/>
        <v>Central Standard Time</v>
      </c>
      <c r="H88" s="83" t="s">
        <v>411</v>
      </c>
    </row>
    <row r="89" spans="1:8" x14ac:dyDescent="0.2">
      <c r="A89" s="39" t="s">
        <v>160</v>
      </c>
      <c r="B89" s="40">
        <v>-6</v>
      </c>
      <c r="C89" s="40" t="s">
        <v>5</v>
      </c>
      <c r="D89" s="41">
        <f t="shared" ca="1" si="8"/>
        <v>43417.737546643519</v>
      </c>
      <c r="E89" s="42" t="b">
        <f t="shared" ca="1" si="9"/>
        <v>0</v>
      </c>
      <c r="F89" s="41">
        <f t="shared" ca="1" si="10"/>
        <v>43417.737546643519</v>
      </c>
      <c r="G89" s="43" t="str">
        <f t="shared" ca="1" si="11"/>
        <v>Central Standard Time</v>
      </c>
      <c r="H89" s="83" t="s">
        <v>301</v>
      </c>
    </row>
    <row r="90" spans="1:8" x14ac:dyDescent="0.2">
      <c r="A90" s="39" t="s">
        <v>140</v>
      </c>
      <c r="B90" s="40">
        <v>-5</v>
      </c>
      <c r="C90" s="40" t="s">
        <v>5</v>
      </c>
      <c r="D90" s="41">
        <f t="shared" ca="1" si="8"/>
        <v>43417.779213310183</v>
      </c>
      <c r="E90" s="42" t="b">
        <f t="shared" ca="1" si="9"/>
        <v>0</v>
      </c>
      <c r="F90" s="41">
        <f t="shared" ca="1" si="10"/>
        <v>43417.779213310183</v>
      </c>
      <c r="G90" s="43" t="str">
        <f t="shared" ca="1" si="11"/>
        <v>Eastern Standard Time</v>
      </c>
      <c r="H90" s="83" t="s">
        <v>302</v>
      </c>
    </row>
    <row r="91" spans="1:8" x14ac:dyDescent="0.2">
      <c r="A91" s="44" t="s">
        <v>393</v>
      </c>
      <c r="B91" s="40">
        <v>1</v>
      </c>
      <c r="C91" s="40" t="s">
        <v>179</v>
      </c>
      <c r="D91" s="41">
        <f t="shared" ca="1" si="8"/>
        <v>43418.029213310183</v>
      </c>
      <c r="E91" s="42" t="b">
        <f t="shared" ca="1" si="9"/>
        <v>0</v>
      </c>
      <c r="F91" s="41">
        <f t="shared" ca="1" si="10"/>
        <v>43418.029213310183</v>
      </c>
      <c r="G91" s="43" t="str">
        <f t="shared" ca="1" si="11"/>
        <v>Central European Standard Time</v>
      </c>
      <c r="H91" s="83" t="s">
        <v>407</v>
      </c>
    </row>
    <row r="92" spans="1:8" x14ac:dyDescent="0.2">
      <c r="A92" s="39" t="s">
        <v>132</v>
      </c>
      <c r="B92" s="40">
        <v>-6</v>
      </c>
      <c r="C92" s="40" t="s">
        <v>5</v>
      </c>
      <c r="D92" s="41">
        <f t="shared" ca="1" si="8"/>
        <v>43417.737546643519</v>
      </c>
      <c r="E92" s="42" t="b">
        <f t="shared" ca="1" si="9"/>
        <v>0</v>
      </c>
      <c r="F92" s="41">
        <f t="shared" ca="1" si="10"/>
        <v>43417.737546643519</v>
      </c>
      <c r="G92" s="43" t="str">
        <f t="shared" ca="1" si="11"/>
        <v>Central Standard Time</v>
      </c>
      <c r="H92" s="83" t="s">
        <v>303</v>
      </c>
    </row>
    <row r="93" spans="1:8" x14ac:dyDescent="0.2">
      <c r="A93" s="39" t="s">
        <v>94</v>
      </c>
      <c r="B93" s="40">
        <v>2</v>
      </c>
      <c r="C93" s="40" t="s">
        <v>179</v>
      </c>
      <c r="D93" s="41">
        <f t="shared" ca="1" si="8"/>
        <v>43418.070879976854</v>
      </c>
      <c r="E93" s="42" t="b">
        <f t="shared" ca="1" si="9"/>
        <v>0</v>
      </c>
      <c r="F93" s="41">
        <f t="shared" ca="1" si="10"/>
        <v>43418.070879976854</v>
      </c>
      <c r="G93" s="43" t="str">
        <f t="shared" ca="1" si="11"/>
        <v>Eastern European Standard Time</v>
      </c>
      <c r="H93" s="83" t="s">
        <v>304</v>
      </c>
    </row>
    <row r="94" spans="1:8" x14ac:dyDescent="0.2">
      <c r="A94" s="39" t="s">
        <v>80</v>
      </c>
      <c r="B94" s="40">
        <v>-3</v>
      </c>
      <c r="C94" s="40" t="s">
        <v>174</v>
      </c>
      <c r="D94" s="41">
        <f t="shared" ca="1" si="8"/>
        <v>43417.862546643519</v>
      </c>
      <c r="E94" s="42" t="b">
        <f t="shared" ca="1" si="9"/>
        <v>0</v>
      </c>
      <c r="F94" s="41">
        <f t="shared" ca="1" si="10"/>
        <v>43417.862546643519</v>
      </c>
      <c r="G94" s="43" t="str">
        <f t="shared" ca="1" si="11"/>
        <v>GMT -3 Standard Time</v>
      </c>
      <c r="H94" s="83" t="s">
        <v>305</v>
      </c>
    </row>
    <row r="95" spans="1:8" x14ac:dyDescent="0.2">
      <c r="A95" s="39" t="s">
        <v>133</v>
      </c>
      <c r="B95" s="40">
        <v>-6</v>
      </c>
      <c r="C95" s="40" t="s">
        <v>5</v>
      </c>
      <c r="D95" s="41">
        <f t="shared" ca="1" si="8"/>
        <v>43417.737546643519</v>
      </c>
      <c r="E95" s="42" t="b">
        <f t="shared" ca="1" si="9"/>
        <v>0</v>
      </c>
      <c r="F95" s="41">
        <f t="shared" ca="1" si="10"/>
        <v>43417.737546643519</v>
      </c>
      <c r="G95" s="43" t="str">
        <f t="shared" ca="1" si="11"/>
        <v>Central Standard Time</v>
      </c>
      <c r="H95" s="83" t="s">
        <v>306</v>
      </c>
    </row>
    <row r="96" spans="1:8" x14ac:dyDescent="0.2">
      <c r="A96" s="39" t="s">
        <v>141</v>
      </c>
      <c r="B96" s="40">
        <v>-5</v>
      </c>
      <c r="C96" s="40" t="s">
        <v>5</v>
      </c>
      <c r="D96" s="41">
        <f t="shared" ca="1" si="8"/>
        <v>43417.779213310183</v>
      </c>
      <c r="E96" s="42" t="b">
        <f t="shared" ca="1" si="9"/>
        <v>0</v>
      </c>
      <c r="F96" s="41">
        <f t="shared" ca="1" si="10"/>
        <v>43417.779213310183</v>
      </c>
      <c r="G96" s="43" t="str">
        <f t="shared" ca="1" si="11"/>
        <v>Eastern Standard Time</v>
      </c>
      <c r="H96" s="83" t="s">
        <v>307</v>
      </c>
    </row>
    <row r="97" spans="1:8" x14ac:dyDescent="0.2">
      <c r="A97" s="39" t="s">
        <v>123</v>
      </c>
      <c r="B97" s="40">
        <v>3</v>
      </c>
      <c r="C97" s="40" t="s">
        <v>179</v>
      </c>
      <c r="D97" s="41">
        <f t="shared" ca="1" si="8"/>
        <v>43418.112546643519</v>
      </c>
      <c r="E97" s="42" t="b">
        <f t="shared" ca="1" si="9"/>
        <v>0</v>
      </c>
      <c r="F97" s="41">
        <f t="shared" ca="1" si="10"/>
        <v>43418.112546643519</v>
      </c>
      <c r="G97" s="43" t="str">
        <f t="shared" ca="1" si="11"/>
        <v>GMT +3 Standard Time</v>
      </c>
      <c r="H97" s="83" t="s">
        <v>308</v>
      </c>
    </row>
    <row r="98" spans="1:8" x14ac:dyDescent="0.2">
      <c r="A98" s="39" t="s">
        <v>82</v>
      </c>
      <c r="B98" s="40">
        <v>5.5</v>
      </c>
      <c r="C98" s="40" t="s">
        <v>174</v>
      </c>
      <c r="D98" s="41">
        <f t="shared" ca="1" si="8"/>
        <v>43418.216713310183</v>
      </c>
      <c r="E98" s="42" t="b">
        <f t="shared" ca="1" si="9"/>
        <v>0</v>
      </c>
      <c r="F98" s="41">
        <f t="shared" ca="1" si="10"/>
        <v>43418.216713310183</v>
      </c>
      <c r="G98" s="43" t="str">
        <f t="shared" ca="1" si="11"/>
        <v>GMT +5:30 Standard Time</v>
      </c>
      <c r="H98" s="83" t="s">
        <v>309</v>
      </c>
    </row>
    <row r="99" spans="1:8" x14ac:dyDescent="0.2">
      <c r="A99" s="44" t="s">
        <v>392</v>
      </c>
      <c r="B99" s="40">
        <v>1</v>
      </c>
      <c r="C99" s="40" t="s">
        <v>179</v>
      </c>
      <c r="D99" s="41">
        <f t="shared" ca="1" si="8"/>
        <v>43418.029213310183</v>
      </c>
      <c r="E99" s="42" t="b">
        <f t="shared" ca="1" si="9"/>
        <v>0</v>
      </c>
      <c r="F99" s="41">
        <f t="shared" ca="1" si="10"/>
        <v>43418.029213310183</v>
      </c>
      <c r="G99" s="43" t="str">
        <f t="shared" ca="1" si="11"/>
        <v>Central European Standard Time</v>
      </c>
      <c r="H99" s="83" t="s">
        <v>406</v>
      </c>
    </row>
    <row r="100" spans="1:8" x14ac:dyDescent="0.2">
      <c r="A100" s="39" t="s">
        <v>83</v>
      </c>
      <c r="B100" s="40">
        <v>3</v>
      </c>
      <c r="C100" s="40" t="s">
        <v>174</v>
      </c>
      <c r="D100" s="41">
        <f t="shared" ca="1" si="8"/>
        <v>43418.112546643519</v>
      </c>
      <c r="E100" s="42" t="b">
        <f t="shared" ca="1" si="9"/>
        <v>0</v>
      </c>
      <c r="F100" s="41">
        <f t="shared" ca="1" si="10"/>
        <v>43418.112546643519</v>
      </c>
      <c r="G100" s="43" t="str">
        <f t="shared" ca="1" si="11"/>
        <v>GMT +3 Standard Time</v>
      </c>
      <c r="H100" s="83" t="s">
        <v>310</v>
      </c>
    </row>
    <row r="101" spans="1:8" x14ac:dyDescent="0.2">
      <c r="A101" s="39" t="s">
        <v>142</v>
      </c>
      <c r="B101" s="40">
        <v>-5</v>
      </c>
      <c r="C101" s="40" t="s">
        <v>5</v>
      </c>
      <c r="D101" s="41">
        <f t="shared" ref="D101:D132" ca="1" si="12">GMTTime+(B101/24)</f>
        <v>43417.779213310183</v>
      </c>
      <c r="E101" s="42" t="b">
        <f t="shared" ref="E101:E132" ca="1" si="13">IF(AND(D101&gt;VLOOKUP(C101,DSTRules,5,FALSE),D101&lt;VLOOKUP(C101,DSTRules,6,FALSE)),TRUE,FALSE)</f>
        <v>0</v>
      </c>
      <c r="F101" s="41">
        <f t="shared" ref="F101:F132" ca="1" si="14">IF(E101,D101+(1/24),D101)</f>
        <v>43417.779213310183</v>
      </c>
      <c r="G101" s="43" t="str">
        <f t="shared" ref="G101:G132" ca="1" si="15">IF(E101,VLOOKUP(B101,TimeZoneNames,3,FALSE),VLOOKUP(B101,TimeZoneNames,2,FALSE))</f>
        <v>Eastern Standard Time</v>
      </c>
      <c r="H101" s="83" t="s">
        <v>311</v>
      </c>
    </row>
    <row r="102" spans="1:8" x14ac:dyDescent="0.2">
      <c r="A102" s="39" t="s">
        <v>162</v>
      </c>
      <c r="B102" s="40">
        <v>4.5</v>
      </c>
      <c r="C102" s="40" t="s">
        <v>174</v>
      </c>
      <c r="D102" s="41">
        <f t="shared" ca="1" si="12"/>
        <v>43418.175046643519</v>
      </c>
      <c r="E102" s="42" t="b">
        <f t="shared" ca="1" si="13"/>
        <v>0</v>
      </c>
      <c r="F102" s="41">
        <f t="shared" ca="1" si="14"/>
        <v>43418.175046643519</v>
      </c>
      <c r="G102" s="43" t="str">
        <f t="shared" ca="1" si="15"/>
        <v>GMT +4:30 Standard Time</v>
      </c>
      <c r="H102" s="83" t="s">
        <v>312</v>
      </c>
    </row>
    <row r="103" spans="1:8" x14ac:dyDescent="0.2">
      <c r="A103" s="39" t="s">
        <v>148</v>
      </c>
      <c r="B103" s="40">
        <v>-6</v>
      </c>
      <c r="C103" s="40" t="s">
        <v>5</v>
      </c>
      <c r="D103" s="41">
        <f t="shared" ca="1" si="12"/>
        <v>43417.737546643519</v>
      </c>
      <c r="E103" s="42" t="b">
        <f t="shared" ca="1" si="13"/>
        <v>0</v>
      </c>
      <c r="F103" s="41">
        <f t="shared" ca="1" si="14"/>
        <v>43417.737546643519</v>
      </c>
      <c r="G103" s="43" t="str">
        <f t="shared" ca="1" si="15"/>
        <v>Central Standard Time</v>
      </c>
      <c r="H103" s="83" t="s">
        <v>313</v>
      </c>
    </row>
    <row r="104" spans="1:8" x14ac:dyDescent="0.2">
      <c r="A104" s="39" t="s">
        <v>34</v>
      </c>
      <c r="B104" s="40">
        <v>-5</v>
      </c>
      <c r="C104" s="40" t="s">
        <v>5</v>
      </c>
      <c r="D104" s="41">
        <f t="shared" ca="1" si="12"/>
        <v>43417.779213310183</v>
      </c>
      <c r="E104" s="42" t="b">
        <f t="shared" ca="1" si="13"/>
        <v>0</v>
      </c>
      <c r="F104" s="41">
        <f t="shared" ca="1" si="14"/>
        <v>43417.779213310183</v>
      </c>
      <c r="G104" s="43" t="str">
        <f t="shared" ca="1" si="15"/>
        <v>Eastern Standard Time</v>
      </c>
      <c r="H104" s="83" t="s">
        <v>314</v>
      </c>
    </row>
    <row r="105" spans="1:8" x14ac:dyDescent="0.2">
      <c r="A105" s="39" t="s">
        <v>95</v>
      </c>
      <c r="B105" s="40">
        <v>2</v>
      </c>
      <c r="C105" s="40" t="s">
        <v>179</v>
      </c>
      <c r="D105" s="41">
        <f t="shared" ca="1" si="12"/>
        <v>43418.070879976854</v>
      </c>
      <c r="E105" s="42" t="b">
        <f t="shared" ca="1" si="13"/>
        <v>0</v>
      </c>
      <c r="F105" s="41">
        <f t="shared" ca="1" si="14"/>
        <v>43418.070879976854</v>
      </c>
      <c r="G105" s="43" t="str">
        <f t="shared" ca="1" si="15"/>
        <v>Eastern European Standard Time</v>
      </c>
      <c r="H105" s="83" t="s">
        <v>315</v>
      </c>
    </row>
    <row r="106" spans="1:8" x14ac:dyDescent="0.2">
      <c r="A106" s="39" t="s">
        <v>112</v>
      </c>
      <c r="B106" s="40">
        <v>1</v>
      </c>
      <c r="C106" s="40" t="s">
        <v>179</v>
      </c>
      <c r="D106" s="41">
        <f t="shared" ca="1" si="12"/>
        <v>43418.029213310183</v>
      </c>
      <c r="E106" s="42" t="b">
        <f t="shared" ca="1" si="13"/>
        <v>0</v>
      </c>
      <c r="F106" s="41">
        <f t="shared" ca="1" si="14"/>
        <v>43418.029213310183</v>
      </c>
      <c r="G106" s="43" t="str">
        <f t="shared" ca="1" si="15"/>
        <v>Central European Standard Time</v>
      </c>
      <c r="H106" s="83" t="s">
        <v>316</v>
      </c>
    </row>
    <row r="107" spans="1:8" x14ac:dyDescent="0.2">
      <c r="A107" s="39" t="s">
        <v>143</v>
      </c>
      <c r="B107" s="40">
        <v>-5</v>
      </c>
      <c r="C107" s="40" t="s">
        <v>5</v>
      </c>
      <c r="D107" s="41">
        <f t="shared" ca="1" si="12"/>
        <v>43417.779213310183</v>
      </c>
      <c r="E107" s="42" t="b">
        <f t="shared" ca="1" si="13"/>
        <v>0</v>
      </c>
      <c r="F107" s="41">
        <f t="shared" ca="1" si="14"/>
        <v>43417.779213310183</v>
      </c>
      <c r="G107" s="43" t="str">
        <f t="shared" ca="1" si="15"/>
        <v>Eastern Standard Time</v>
      </c>
      <c r="H107" s="83" t="s">
        <v>317</v>
      </c>
    </row>
    <row r="108" spans="1:8" x14ac:dyDescent="0.2">
      <c r="A108" s="39" t="s">
        <v>113</v>
      </c>
      <c r="B108" s="40">
        <v>1</v>
      </c>
      <c r="C108" s="40" t="s">
        <v>179</v>
      </c>
      <c r="D108" s="41">
        <f t="shared" ca="1" si="12"/>
        <v>43418.029213310183</v>
      </c>
      <c r="E108" s="42" t="b">
        <f t="shared" ca="1" si="13"/>
        <v>0</v>
      </c>
      <c r="F108" s="41">
        <f t="shared" ca="1" si="14"/>
        <v>43418.029213310183</v>
      </c>
      <c r="G108" s="43" t="str">
        <f t="shared" ca="1" si="15"/>
        <v>Central European Standard Time</v>
      </c>
      <c r="H108" s="83" t="s">
        <v>318</v>
      </c>
    </row>
    <row r="109" spans="1:8" x14ac:dyDescent="0.2">
      <c r="A109" s="39" t="s">
        <v>44</v>
      </c>
      <c r="B109" s="40">
        <v>8</v>
      </c>
      <c r="C109" s="40" t="s">
        <v>175</v>
      </c>
      <c r="D109" s="41">
        <f t="shared" ca="1" si="12"/>
        <v>43418.320879976854</v>
      </c>
      <c r="E109" s="42" t="b">
        <f t="shared" ca="1" si="13"/>
        <v>1</v>
      </c>
      <c r="F109" s="41">
        <f t="shared" ca="1" si="14"/>
        <v>43418.362546643519</v>
      </c>
      <c r="G109" s="43" t="str">
        <f t="shared" ca="1" si="15"/>
        <v>Australian Western Standard Time</v>
      </c>
      <c r="H109" s="83" t="s">
        <v>319</v>
      </c>
    </row>
    <row r="110" spans="1:8" x14ac:dyDescent="0.2">
      <c r="A110" s="39" t="s">
        <v>144</v>
      </c>
      <c r="B110" s="40">
        <v>-5</v>
      </c>
      <c r="C110" s="40" t="s">
        <v>5</v>
      </c>
      <c r="D110" s="41">
        <f t="shared" ca="1" si="12"/>
        <v>43417.779213310183</v>
      </c>
      <c r="E110" s="42" t="b">
        <f t="shared" ca="1" si="13"/>
        <v>0</v>
      </c>
      <c r="F110" s="41">
        <f t="shared" ca="1" si="14"/>
        <v>43417.779213310183</v>
      </c>
      <c r="G110" s="43" t="str">
        <f t="shared" ca="1" si="15"/>
        <v>Eastern Standard Time</v>
      </c>
      <c r="H110" s="83" t="s">
        <v>320</v>
      </c>
    </row>
    <row r="111" spans="1:8" x14ac:dyDescent="0.2">
      <c r="A111" s="39" t="s">
        <v>47</v>
      </c>
      <c r="B111" s="40">
        <v>-7</v>
      </c>
      <c r="C111" s="40" t="s">
        <v>174</v>
      </c>
      <c r="D111" s="41">
        <f t="shared" ca="1" si="12"/>
        <v>43417.695879976854</v>
      </c>
      <c r="E111" s="42" t="b">
        <f t="shared" ca="1" si="13"/>
        <v>0</v>
      </c>
      <c r="F111" s="41">
        <f t="shared" ca="1" si="14"/>
        <v>43417.695879976854</v>
      </c>
      <c r="G111" s="43" t="str">
        <f t="shared" ca="1" si="15"/>
        <v>Mountain Standard Time</v>
      </c>
      <c r="H111" s="83" t="s">
        <v>321</v>
      </c>
    </row>
    <row r="112" spans="1:8" x14ac:dyDescent="0.2">
      <c r="A112" s="39" t="s">
        <v>114</v>
      </c>
      <c r="B112" s="40">
        <v>1</v>
      </c>
      <c r="C112" s="40" t="s">
        <v>179</v>
      </c>
      <c r="D112" s="41">
        <f t="shared" ca="1" si="12"/>
        <v>43418.029213310183</v>
      </c>
      <c r="E112" s="42" t="b">
        <f t="shared" ca="1" si="13"/>
        <v>0</v>
      </c>
      <c r="F112" s="41">
        <f t="shared" ca="1" si="14"/>
        <v>43418.029213310183</v>
      </c>
      <c r="G112" s="43" t="str">
        <f t="shared" ca="1" si="15"/>
        <v>Central European Standard Time</v>
      </c>
      <c r="H112" s="83" t="s">
        <v>322</v>
      </c>
    </row>
    <row r="113" spans="1:8" x14ac:dyDescent="0.2">
      <c r="A113" s="39" t="s">
        <v>50</v>
      </c>
      <c r="B113" s="40">
        <v>0</v>
      </c>
      <c r="C113" s="40" t="s">
        <v>174</v>
      </c>
      <c r="D113" s="41">
        <f t="shared" ca="1" si="12"/>
        <v>43417.987546643519</v>
      </c>
      <c r="E113" s="42" t="b">
        <f t="shared" ca="1" si="13"/>
        <v>0</v>
      </c>
      <c r="F113" s="41">
        <f t="shared" ca="1" si="14"/>
        <v>43417.987546643519</v>
      </c>
      <c r="G113" s="43" t="str">
        <f t="shared" ca="1" si="15"/>
        <v>Western European Standard Time</v>
      </c>
      <c r="H113" s="83" t="s">
        <v>323</v>
      </c>
    </row>
    <row r="114" spans="1:8" x14ac:dyDescent="0.2">
      <c r="A114" s="39" t="s">
        <v>149</v>
      </c>
      <c r="B114" s="40">
        <v>-4</v>
      </c>
      <c r="C114" s="40" t="s">
        <v>174</v>
      </c>
      <c r="D114" s="41">
        <f t="shared" ca="1" si="12"/>
        <v>43417.820879976854</v>
      </c>
      <c r="E114" s="42" t="b">
        <f t="shared" ca="1" si="13"/>
        <v>0</v>
      </c>
      <c r="F114" s="41">
        <f t="shared" ca="1" si="14"/>
        <v>43417.820879976854</v>
      </c>
      <c r="G114" s="43" t="str">
        <f t="shared" ca="1" si="15"/>
        <v>Atlantic Standard Time</v>
      </c>
      <c r="H114" s="83" t="s">
        <v>324</v>
      </c>
    </row>
    <row r="115" spans="1:8" x14ac:dyDescent="0.2">
      <c r="A115" s="39" t="s">
        <v>53</v>
      </c>
      <c r="B115" s="40">
        <v>3</v>
      </c>
      <c r="C115" s="40" t="s">
        <v>174</v>
      </c>
      <c r="D115" s="41">
        <f t="shared" ca="1" si="12"/>
        <v>43418.112546643519</v>
      </c>
      <c r="E115" s="42" t="b">
        <f t="shared" ca="1" si="13"/>
        <v>0</v>
      </c>
      <c r="F115" s="41">
        <f t="shared" ca="1" si="14"/>
        <v>43418.112546643519</v>
      </c>
      <c r="G115" s="43" t="str">
        <f t="shared" ca="1" si="15"/>
        <v>GMT +3 Standard Time</v>
      </c>
      <c r="H115" s="83" t="s">
        <v>325</v>
      </c>
    </row>
    <row r="116" spans="1:8" x14ac:dyDescent="0.2">
      <c r="A116" s="39" t="s">
        <v>115</v>
      </c>
      <c r="B116" s="40">
        <v>1</v>
      </c>
      <c r="C116" s="40" t="s">
        <v>179</v>
      </c>
      <c r="D116" s="41">
        <f t="shared" ca="1" si="12"/>
        <v>43418.029213310183</v>
      </c>
      <c r="E116" s="42" t="b">
        <f t="shared" ca="1" si="13"/>
        <v>0</v>
      </c>
      <c r="F116" s="41">
        <f t="shared" ca="1" si="14"/>
        <v>43418.029213310183</v>
      </c>
      <c r="G116" s="43" t="str">
        <f t="shared" ca="1" si="15"/>
        <v>Central European Standard Time</v>
      </c>
      <c r="H116" s="83" t="s">
        <v>326</v>
      </c>
    </row>
    <row r="117" spans="1:8" x14ac:dyDescent="0.2">
      <c r="A117" s="39" t="s">
        <v>400</v>
      </c>
      <c r="B117" s="40">
        <v>-8</v>
      </c>
      <c r="C117" s="40" t="s">
        <v>5</v>
      </c>
      <c r="D117" s="41">
        <f t="shared" ca="1" si="12"/>
        <v>43417.654213310183</v>
      </c>
      <c r="E117" s="42" t="b">
        <f t="shared" ca="1" si="13"/>
        <v>0</v>
      </c>
      <c r="F117" s="41">
        <f t="shared" ca="1" si="14"/>
        <v>43417.654213310183</v>
      </c>
      <c r="G117" s="43" t="str">
        <f t="shared" ca="1" si="15"/>
        <v>Pacific Standard Time</v>
      </c>
      <c r="H117" s="83" t="s">
        <v>402</v>
      </c>
    </row>
    <row r="118" spans="1:8" x14ac:dyDescent="0.2">
      <c r="A118" s="39" t="s">
        <v>150</v>
      </c>
      <c r="B118" s="40">
        <v>-8</v>
      </c>
      <c r="C118" s="40" t="s">
        <v>5</v>
      </c>
      <c r="D118" s="41">
        <f t="shared" ca="1" si="12"/>
        <v>43417.654213310183</v>
      </c>
      <c r="E118" s="42" t="b">
        <f t="shared" ca="1" si="13"/>
        <v>0</v>
      </c>
      <c r="F118" s="41">
        <f t="shared" ca="1" si="14"/>
        <v>43417.654213310183</v>
      </c>
      <c r="G118" s="43" t="str">
        <f t="shared" ca="1" si="15"/>
        <v>Pacific Standard Time</v>
      </c>
      <c r="H118" s="83" t="s">
        <v>327</v>
      </c>
    </row>
    <row r="119" spans="1:8" x14ac:dyDescent="0.2">
      <c r="A119" s="39" t="s">
        <v>401</v>
      </c>
      <c r="B119" s="40">
        <v>-8</v>
      </c>
      <c r="C119" s="40" t="s">
        <v>5</v>
      </c>
      <c r="D119" s="41">
        <f t="shared" ca="1" si="12"/>
        <v>43417.654213310183</v>
      </c>
      <c r="E119" s="42" t="b">
        <f t="shared" ca="1" si="13"/>
        <v>0</v>
      </c>
      <c r="F119" s="41">
        <f t="shared" ca="1" si="14"/>
        <v>43417.654213310183</v>
      </c>
      <c r="G119" s="43" t="str">
        <f t="shared" ca="1" si="15"/>
        <v>Pacific Standard Time</v>
      </c>
      <c r="H119" s="83" t="s">
        <v>404</v>
      </c>
    </row>
    <row r="120" spans="1:8" x14ac:dyDescent="0.2">
      <c r="A120" s="39" t="s">
        <v>151</v>
      </c>
      <c r="B120" s="40">
        <v>-7</v>
      </c>
      <c r="C120" s="40" t="s">
        <v>174</v>
      </c>
      <c r="D120" s="41">
        <f t="shared" ca="1" si="12"/>
        <v>43417.695879976854</v>
      </c>
      <c r="E120" s="42" t="b">
        <f t="shared" ca="1" si="13"/>
        <v>0</v>
      </c>
      <c r="F120" s="41">
        <f t="shared" ca="1" si="14"/>
        <v>43417.695879976854</v>
      </c>
      <c r="G120" s="43" t="str">
        <f t="shared" ca="1" si="15"/>
        <v>Mountain Standard Time</v>
      </c>
      <c r="H120" s="83" t="s">
        <v>328</v>
      </c>
    </row>
    <row r="121" spans="1:8" x14ac:dyDescent="0.2">
      <c r="A121" s="39" t="s">
        <v>152</v>
      </c>
      <c r="B121" s="40">
        <v>-5</v>
      </c>
      <c r="C121" s="40" t="s">
        <v>174</v>
      </c>
      <c r="D121" s="41">
        <f t="shared" ca="1" si="12"/>
        <v>43417.779213310183</v>
      </c>
      <c r="E121" s="42" t="b">
        <f t="shared" ca="1" si="13"/>
        <v>0</v>
      </c>
      <c r="F121" s="41">
        <f t="shared" ca="1" si="14"/>
        <v>43417.779213310183</v>
      </c>
      <c r="G121" s="43" t="str">
        <f t="shared" ca="1" si="15"/>
        <v>Eastern Standard Time</v>
      </c>
      <c r="H121" s="83" t="s">
        <v>329</v>
      </c>
    </row>
    <row r="122" spans="1:8" x14ac:dyDescent="0.2">
      <c r="A122" s="39" t="s">
        <v>59</v>
      </c>
      <c r="B122" s="40">
        <v>-4</v>
      </c>
      <c r="C122" s="40" t="s">
        <v>174</v>
      </c>
      <c r="D122" s="41">
        <f t="shared" ca="1" si="12"/>
        <v>43417.820879976854</v>
      </c>
      <c r="E122" s="42" t="b">
        <f t="shared" ca="1" si="13"/>
        <v>0</v>
      </c>
      <c r="F122" s="41">
        <f t="shared" ca="1" si="14"/>
        <v>43417.820879976854</v>
      </c>
      <c r="G122" s="43" t="str">
        <f t="shared" ca="1" si="15"/>
        <v>Atlantic Standard Time</v>
      </c>
      <c r="H122" s="83" t="s">
        <v>330</v>
      </c>
    </row>
    <row r="123" spans="1:8" x14ac:dyDescent="0.2">
      <c r="A123" s="39" t="s">
        <v>153</v>
      </c>
      <c r="B123" s="40">
        <v>-5</v>
      </c>
      <c r="C123" s="40" t="s">
        <v>174</v>
      </c>
      <c r="D123" s="41">
        <f t="shared" ca="1" si="12"/>
        <v>43417.779213310183</v>
      </c>
      <c r="E123" s="42" t="b">
        <f t="shared" ca="1" si="13"/>
        <v>0</v>
      </c>
      <c r="F123" s="41">
        <f t="shared" ca="1" si="14"/>
        <v>43417.779213310183</v>
      </c>
      <c r="G123" s="43" t="str">
        <f t="shared" ca="1" si="15"/>
        <v>Eastern Standard Time</v>
      </c>
      <c r="H123" s="83" t="s">
        <v>331</v>
      </c>
    </row>
    <row r="124" spans="1:8" x14ac:dyDescent="0.2">
      <c r="A124" s="39" t="s">
        <v>154</v>
      </c>
      <c r="B124" s="40">
        <v>-4</v>
      </c>
      <c r="C124" s="40" t="s">
        <v>174</v>
      </c>
      <c r="D124" s="41">
        <f t="shared" ca="1" si="12"/>
        <v>43417.820879976854</v>
      </c>
      <c r="E124" s="42" t="b">
        <f t="shared" ca="1" si="13"/>
        <v>0</v>
      </c>
      <c r="F124" s="41">
        <f t="shared" ca="1" si="14"/>
        <v>43417.820879976854</v>
      </c>
      <c r="G124" s="43" t="str">
        <f t="shared" ca="1" si="15"/>
        <v>Atlantic Standard Time</v>
      </c>
      <c r="H124" s="83" t="s">
        <v>332</v>
      </c>
    </row>
    <row r="125" spans="1:8" x14ac:dyDescent="0.2">
      <c r="A125" s="39" t="s">
        <v>124</v>
      </c>
      <c r="B125" s="40">
        <v>-8</v>
      </c>
      <c r="C125" s="40" t="s">
        <v>5</v>
      </c>
      <c r="D125" s="41">
        <f t="shared" ca="1" si="12"/>
        <v>43417.654213310183</v>
      </c>
      <c r="E125" s="42" t="b">
        <f t="shared" ca="1" si="13"/>
        <v>0</v>
      </c>
      <c r="F125" s="41">
        <f t="shared" ca="1" si="14"/>
        <v>43417.654213310183</v>
      </c>
      <c r="G125" s="43" t="str">
        <f t="shared" ca="1" si="15"/>
        <v>Pacific Standard Time</v>
      </c>
      <c r="H125" s="83" t="s">
        <v>333</v>
      </c>
    </row>
    <row r="126" spans="1:8" x14ac:dyDescent="0.2">
      <c r="A126" s="39" t="s">
        <v>63</v>
      </c>
      <c r="B126" s="40">
        <v>9</v>
      </c>
      <c r="C126" s="40" t="s">
        <v>174</v>
      </c>
      <c r="D126" s="41">
        <f t="shared" ca="1" si="12"/>
        <v>43418.362546643519</v>
      </c>
      <c r="E126" s="42" t="b">
        <f t="shared" ca="1" si="13"/>
        <v>0</v>
      </c>
      <c r="F126" s="41">
        <f t="shared" ca="1" si="14"/>
        <v>43418.362546643519</v>
      </c>
      <c r="G126" s="43" t="str">
        <f t="shared" ca="1" si="15"/>
        <v>GMT +9 Standard Time</v>
      </c>
      <c r="H126" s="83" t="s">
        <v>334</v>
      </c>
    </row>
    <row r="127" spans="1:8" x14ac:dyDescent="0.2">
      <c r="A127" s="39" t="s">
        <v>65</v>
      </c>
      <c r="B127" s="40">
        <v>8</v>
      </c>
      <c r="C127" s="40" t="s">
        <v>174</v>
      </c>
      <c r="D127" s="41">
        <f t="shared" ca="1" si="12"/>
        <v>43418.320879976854</v>
      </c>
      <c r="E127" s="42" t="b">
        <f t="shared" ca="1" si="13"/>
        <v>0</v>
      </c>
      <c r="F127" s="41">
        <f t="shared" ca="1" si="14"/>
        <v>43418.320879976854</v>
      </c>
      <c r="G127" s="43" t="str">
        <f t="shared" ca="1" si="15"/>
        <v>Australian Western Standard Time</v>
      </c>
      <c r="H127" s="83" t="s">
        <v>335</v>
      </c>
    </row>
    <row r="128" spans="1:8" x14ac:dyDescent="0.2">
      <c r="A128" s="39" t="s">
        <v>33</v>
      </c>
      <c r="B128" s="40">
        <v>8</v>
      </c>
      <c r="C128" s="40" t="s">
        <v>174</v>
      </c>
      <c r="D128" s="41">
        <f t="shared" ca="1" si="12"/>
        <v>43418.320879976854</v>
      </c>
      <c r="E128" s="42" t="b">
        <f t="shared" ca="1" si="13"/>
        <v>0</v>
      </c>
      <c r="F128" s="41">
        <f t="shared" ca="1" si="14"/>
        <v>43418.320879976854</v>
      </c>
      <c r="G128" s="43" t="str">
        <f t="shared" ca="1" si="15"/>
        <v>Australian Western Standard Time</v>
      </c>
      <c r="H128" s="83" t="s">
        <v>336</v>
      </c>
    </row>
    <row r="129" spans="1:8" x14ac:dyDescent="0.2">
      <c r="A129" s="39" t="s">
        <v>96</v>
      </c>
      <c r="B129" s="40">
        <v>2</v>
      </c>
      <c r="C129" s="40" t="s">
        <v>179</v>
      </c>
      <c r="D129" s="41">
        <f t="shared" ca="1" si="12"/>
        <v>43418.070879976854</v>
      </c>
      <c r="E129" s="42" t="b">
        <f t="shared" ca="1" si="13"/>
        <v>0</v>
      </c>
      <c r="F129" s="41">
        <f t="shared" ca="1" si="14"/>
        <v>43418.070879976854</v>
      </c>
      <c r="G129" s="43" t="str">
        <f t="shared" ca="1" si="15"/>
        <v>Eastern European Standard Time</v>
      </c>
      <c r="H129" s="83" t="s">
        <v>337</v>
      </c>
    </row>
    <row r="130" spans="1:8" x14ac:dyDescent="0.2">
      <c r="A130" s="39" t="s">
        <v>116</v>
      </c>
      <c r="B130" s="40">
        <v>1</v>
      </c>
      <c r="C130" s="40" t="s">
        <v>179</v>
      </c>
      <c r="D130" s="41">
        <f t="shared" ca="1" si="12"/>
        <v>43418.029213310183</v>
      </c>
      <c r="E130" s="42" t="b">
        <f t="shared" ca="1" si="13"/>
        <v>0</v>
      </c>
      <c r="F130" s="41">
        <f t="shared" ca="1" si="14"/>
        <v>43418.029213310183</v>
      </c>
      <c r="G130" s="43" t="str">
        <f t="shared" ca="1" si="15"/>
        <v>Central European Standard Time</v>
      </c>
      <c r="H130" s="83" t="s">
        <v>338</v>
      </c>
    </row>
    <row r="131" spans="1:8" x14ac:dyDescent="0.2">
      <c r="A131" s="39" t="s">
        <v>70</v>
      </c>
      <c r="B131" s="40">
        <v>12</v>
      </c>
      <c r="C131" s="40" t="s">
        <v>174</v>
      </c>
      <c r="D131" s="41">
        <f t="shared" ca="1" si="12"/>
        <v>43418.487546643519</v>
      </c>
      <c r="E131" s="42" t="b">
        <f t="shared" ca="1" si="13"/>
        <v>0</v>
      </c>
      <c r="F131" s="41">
        <f t="shared" ca="1" si="14"/>
        <v>43418.487546643519</v>
      </c>
      <c r="G131" s="43" t="str">
        <f t="shared" ca="1" si="15"/>
        <v>GMT +12 Standard Time</v>
      </c>
      <c r="H131" s="83" t="s">
        <v>339</v>
      </c>
    </row>
    <row r="132" spans="1:8" x14ac:dyDescent="0.2">
      <c r="A132" s="39" t="s">
        <v>31</v>
      </c>
      <c r="B132" s="40">
        <v>10</v>
      </c>
      <c r="C132" s="40" t="s">
        <v>175</v>
      </c>
      <c r="D132" s="41">
        <f t="shared" ca="1" si="12"/>
        <v>43418.404213310183</v>
      </c>
      <c r="E132" s="42" t="b">
        <f t="shared" ca="1" si="13"/>
        <v>1</v>
      </c>
      <c r="F132" s="41">
        <f t="shared" ca="1" si="14"/>
        <v>43418.445879976847</v>
      </c>
      <c r="G132" s="43" t="str">
        <f t="shared" ca="1" si="15"/>
        <v>Australian Eastern Daylight Time</v>
      </c>
      <c r="H132" s="83" t="s">
        <v>340</v>
      </c>
    </row>
    <row r="133" spans="1:8" x14ac:dyDescent="0.2">
      <c r="A133" s="39" t="s">
        <v>72</v>
      </c>
      <c r="B133" s="40">
        <v>8</v>
      </c>
      <c r="C133" s="40" t="s">
        <v>174</v>
      </c>
      <c r="D133" s="41">
        <f t="shared" ref="D133:D147" ca="1" si="16">GMTTime+(B133/24)</f>
        <v>43418.320879976854</v>
      </c>
      <c r="E133" s="42" t="b">
        <f t="shared" ref="E133:E147" ca="1" si="17">IF(AND(D133&gt;VLOOKUP(C133,DSTRules,5,FALSE),D133&lt;VLOOKUP(C133,DSTRules,6,FALSE)),TRUE,FALSE)</f>
        <v>0</v>
      </c>
      <c r="F133" s="41">
        <f t="shared" ref="F133:F147" ca="1" si="18">IF(E133,D133+(1/24),D133)</f>
        <v>43418.320879976854</v>
      </c>
      <c r="G133" s="43" t="str">
        <f t="shared" ref="G133:G147" ca="1" si="19">IF(E133,VLOOKUP(B133,TimeZoneNames,3,FALSE),VLOOKUP(B133,TimeZoneNames,2,FALSE))</f>
        <v>Australian Western Standard Time</v>
      </c>
      <c r="H133" s="83" t="s">
        <v>341</v>
      </c>
    </row>
    <row r="134" spans="1:8" x14ac:dyDescent="0.2">
      <c r="A134" s="39" t="s">
        <v>97</v>
      </c>
      <c r="B134" s="40">
        <v>2</v>
      </c>
      <c r="C134" s="40" t="s">
        <v>179</v>
      </c>
      <c r="D134" s="41">
        <f t="shared" ca="1" si="16"/>
        <v>43418.070879976854</v>
      </c>
      <c r="E134" s="42" t="b">
        <f t="shared" ca="1" si="17"/>
        <v>0</v>
      </c>
      <c r="F134" s="41">
        <f t="shared" ca="1" si="18"/>
        <v>43418.070879976854</v>
      </c>
      <c r="G134" s="43" t="str">
        <f t="shared" ca="1" si="19"/>
        <v>Eastern European Standard Time</v>
      </c>
      <c r="H134" s="83" t="s">
        <v>342</v>
      </c>
    </row>
    <row r="135" spans="1:8" x14ac:dyDescent="0.2">
      <c r="A135" s="39" t="s">
        <v>75</v>
      </c>
      <c r="B135" s="40">
        <v>5</v>
      </c>
      <c r="C135" s="40" t="s">
        <v>174</v>
      </c>
      <c r="D135" s="41">
        <f t="shared" ca="1" si="16"/>
        <v>43418.195879976854</v>
      </c>
      <c r="E135" s="42" t="b">
        <f t="shared" ca="1" si="17"/>
        <v>0</v>
      </c>
      <c r="F135" s="41">
        <f t="shared" ca="1" si="18"/>
        <v>43418.195879976854</v>
      </c>
      <c r="G135" s="43" t="str">
        <f t="shared" ca="1" si="19"/>
        <v>GMT +5 Standard Time</v>
      </c>
      <c r="H135" s="83" t="s">
        <v>343</v>
      </c>
    </row>
    <row r="136" spans="1:8" x14ac:dyDescent="0.2">
      <c r="A136" s="44" t="s">
        <v>391</v>
      </c>
      <c r="B136" s="40">
        <v>8</v>
      </c>
      <c r="C136" s="40" t="s">
        <v>174</v>
      </c>
      <c r="D136" s="41">
        <f t="shared" ca="1" si="16"/>
        <v>43418.320879976854</v>
      </c>
      <c r="E136" s="42" t="b">
        <f t="shared" ca="1" si="17"/>
        <v>0</v>
      </c>
      <c r="F136" s="41">
        <f t="shared" ca="1" si="18"/>
        <v>43418.320879976854</v>
      </c>
      <c r="G136" s="43" t="str">
        <f t="shared" ca="1" si="19"/>
        <v>Australian Western Standard Time</v>
      </c>
      <c r="H136" s="83" t="s">
        <v>405</v>
      </c>
    </row>
    <row r="137" spans="1:8" x14ac:dyDescent="0.2">
      <c r="A137" s="39" t="s">
        <v>77</v>
      </c>
      <c r="B137" s="40">
        <v>9</v>
      </c>
      <c r="C137" s="40" t="s">
        <v>174</v>
      </c>
      <c r="D137" s="41">
        <f t="shared" ca="1" si="16"/>
        <v>43418.362546643519</v>
      </c>
      <c r="E137" s="42" t="b">
        <f t="shared" ca="1" si="17"/>
        <v>0</v>
      </c>
      <c r="F137" s="41">
        <f t="shared" ca="1" si="18"/>
        <v>43418.362546643519</v>
      </c>
      <c r="G137" s="43" t="str">
        <f t="shared" ca="1" si="19"/>
        <v>GMT +9 Standard Time</v>
      </c>
      <c r="H137" s="83" t="s">
        <v>344</v>
      </c>
    </row>
    <row r="138" spans="1:8" x14ac:dyDescent="0.2">
      <c r="A138" s="39" t="s">
        <v>145</v>
      </c>
      <c r="B138" s="40">
        <v>-5</v>
      </c>
      <c r="C138" s="40" t="s">
        <v>5</v>
      </c>
      <c r="D138" s="41">
        <f t="shared" ca="1" si="16"/>
        <v>43417.779213310183</v>
      </c>
      <c r="E138" s="42" t="b">
        <f t="shared" ca="1" si="17"/>
        <v>0</v>
      </c>
      <c r="F138" s="41">
        <f t="shared" ca="1" si="18"/>
        <v>43417.779213310183</v>
      </c>
      <c r="G138" s="43" t="str">
        <f t="shared" ca="1" si="19"/>
        <v>Eastern Standard Time</v>
      </c>
      <c r="H138" s="83" t="s">
        <v>345</v>
      </c>
    </row>
    <row r="139" spans="1:8" x14ac:dyDescent="0.2">
      <c r="A139" s="39" t="s">
        <v>125</v>
      </c>
      <c r="B139" s="40">
        <v>-8</v>
      </c>
      <c r="C139" s="40" t="s">
        <v>5</v>
      </c>
      <c r="D139" s="41">
        <f t="shared" ca="1" si="16"/>
        <v>43417.654213310183</v>
      </c>
      <c r="E139" s="42" t="b">
        <f t="shared" ca="1" si="17"/>
        <v>0</v>
      </c>
      <c r="F139" s="41">
        <f t="shared" ca="1" si="18"/>
        <v>43417.654213310183</v>
      </c>
      <c r="G139" s="43" t="str">
        <f t="shared" ca="1" si="19"/>
        <v>Pacific Standard Time</v>
      </c>
      <c r="H139" s="83" t="s">
        <v>346</v>
      </c>
    </row>
    <row r="140" spans="1:8" x14ac:dyDescent="0.2">
      <c r="A140" s="39" t="s">
        <v>117</v>
      </c>
      <c r="B140" s="40">
        <v>1</v>
      </c>
      <c r="C140" s="40" t="s">
        <v>179</v>
      </c>
      <c r="D140" s="41">
        <f t="shared" ca="1" si="16"/>
        <v>43418.029213310183</v>
      </c>
      <c r="E140" s="42" t="b">
        <f t="shared" ca="1" si="17"/>
        <v>0</v>
      </c>
      <c r="F140" s="41">
        <f t="shared" ca="1" si="18"/>
        <v>43418.029213310183</v>
      </c>
      <c r="G140" s="43" t="str">
        <f t="shared" ca="1" si="19"/>
        <v>Central European Standard Time</v>
      </c>
      <c r="H140" s="83" t="s">
        <v>347</v>
      </c>
    </row>
    <row r="141" spans="1:8" x14ac:dyDescent="0.2">
      <c r="A141" s="39" t="s">
        <v>147</v>
      </c>
      <c r="B141" s="40">
        <v>10</v>
      </c>
      <c r="C141" s="40" t="s">
        <v>179</v>
      </c>
      <c r="D141" s="41">
        <f t="shared" ca="1" si="16"/>
        <v>43418.404213310183</v>
      </c>
      <c r="E141" s="42" t="b">
        <f t="shared" ca="1" si="17"/>
        <v>0</v>
      </c>
      <c r="F141" s="41">
        <f t="shared" ca="1" si="18"/>
        <v>43418.404213310183</v>
      </c>
      <c r="G141" s="43" t="str">
        <f t="shared" ca="1" si="19"/>
        <v>Australian Eastern Standard Time</v>
      </c>
      <c r="H141" s="83" t="s">
        <v>348</v>
      </c>
    </row>
    <row r="142" spans="1:8" x14ac:dyDescent="0.2">
      <c r="A142" s="39" t="s">
        <v>118</v>
      </c>
      <c r="B142" s="40">
        <v>1</v>
      </c>
      <c r="C142" s="40" t="s">
        <v>179</v>
      </c>
      <c r="D142" s="41">
        <f t="shared" ca="1" si="16"/>
        <v>43418.029213310183</v>
      </c>
      <c r="E142" s="42" t="b">
        <f t="shared" ca="1" si="17"/>
        <v>0</v>
      </c>
      <c r="F142" s="41">
        <f t="shared" ca="1" si="18"/>
        <v>43418.029213310183</v>
      </c>
      <c r="G142" s="43" t="str">
        <f t="shared" ca="1" si="19"/>
        <v>Central European Standard Time</v>
      </c>
      <c r="H142" s="83" t="s">
        <v>349</v>
      </c>
    </row>
    <row r="143" spans="1:8" x14ac:dyDescent="0.2">
      <c r="A143" s="39" t="s">
        <v>161</v>
      </c>
      <c r="B143" s="40">
        <v>-5</v>
      </c>
      <c r="C143" s="40" t="s">
        <v>5</v>
      </c>
      <c r="D143" s="41">
        <f t="shared" ca="1" si="16"/>
        <v>43417.779213310183</v>
      </c>
      <c r="E143" s="42" t="b">
        <f t="shared" ca="1" si="17"/>
        <v>0</v>
      </c>
      <c r="F143" s="41">
        <f t="shared" ca="1" si="18"/>
        <v>43417.779213310183</v>
      </c>
      <c r="G143" s="43" t="str">
        <f t="shared" ca="1" si="19"/>
        <v>Eastern Standard Time</v>
      </c>
      <c r="H143" s="83" t="s">
        <v>350</v>
      </c>
    </row>
    <row r="144" spans="1:8" x14ac:dyDescent="0.2">
      <c r="A144" s="44" t="s">
        <v>395</v>
      </c>
      <c r="B144" s="40">
        <v>12</v>
      </c>
      <c r="C144" s="40" t="s">
        <v>178</v>
      </c>
      <c r="D144" s="41">
        <f t="shared" ca="1" si="16"/>
        <v>43418.487546643519</v>
      </c>
      <c r="E144" s="42" t="b">
        <f t="shared" ca="1" si="17"/>
        <v>1</v>
      </c>
      <c r="F144" s="41">
        <f t="shared" ca="1" si="18"/>
        <v>43418.529213310183</v>
      </c>
      <c r="G144" s="43" t="str">
        <f t="shared" ca="1" si="19"/>
        <v>GMT +12 Daylight Time</v>
      </c>
      <c r="H144" s="83" t="s">
        <v>410</v>
      </c>
    </row>
    <row r="145" spans="1:8" x14ac:dyDescent="0.2">
      <c r="A145" s="39" t="s">
        <v>134</v>
      </c>
      <c r="B145" s="40">
        <v>-6</v>
      </c>
      <c r="C145" s="40" t="s">
        <v>5</v>
      </c>
      <c r="D145" s="41">
        <f t="shared" ca="1" si="16"/>
        <v>43417.737546643519</v>
      </c>
      <c r="E145" s="42" t="b">
        <f t="shared" ca="1" si="17"/>
        <v>0</v>
      </c>
      <c r="F145" s="41">
        <f t="shared" ca="1" si="18"/>
        <v>43417.737546643519</v>
      </c>
      <c r="G145" s="43" t="str">
        <f t="shared" ca="1" si="19"/>
        <v>Central Standard Time</v>
      </c>
      <c r="H145" s="83" t="s">
        <v>351</v>
      </c>
    </row>
    <row r="146" spans="1:8" x14ac:dyDescent="0.2">
      <c r="A146" s="39" t="s">
        <v>119</v>
      </c>
      <c r="B146" s="40">
        <v>1</v>
      </c>
      <c r="C146" s="40" t="s">
        <v>179</v>
      </c>
      <c r="D146" s="41">
        <f t="shared" ca="1" si="16"/>
        <v>43418.029213310183</v>
      </c>
      <c r="E146" s="42" t="b">
        <f t="shared" ca="1" si="17"/>
        <v>0</v>
      </c>
      <c r="F146" s="41">
        <f t="shared" ca="1" si="18"/>
        <v>43418.029213310183</v>
      </c>
      <c r="G146" s="43" t="str">
        <f t="shared" ca="1" si="19"/>
        <v>Central European Standard Time</v>
      </c>
      <c r="H146" s="83" t="s">
        <v>352</v>
      </c>
    </row>
    <row r="147" spans="1:8" x14ac:dyDescent="0.2">
      <c r="A147" s="46" t="s">
        <v>120</v>
      </c>
      <c r="B147" s="47">
        <v>1</v>
      </c>
      <c r="C147" s="47" t="s">
        <v>179</v>
      </c>
      <c r="D147" s="48">
        <f t="shared" ca="1" si="16"/>
        <v>43418.029213310183</v>
      </c>
      <c r="E147" s="49" t="b">
        <f t="shared" ca="1" si="17"/>
        <v>0</v>
      </c>
      <c r="F147" s="48">
        <f t="shared" ca="1" si="18"/>
        <v>43418.029213310183</v>
      </c>
      <c r="G147" s="43" t="str">
        <f t="shared" ca="1" si="19"/>
        <v>Central European Standard Time</v>
      </c>
      <c r="H147" s="84" t="s">
        <v>353</v>
      </c>
    </row>
    <row r="148" spans="1:8" x14ac:dyDescent="0.2">
      <c r="A148" s="16"/>
      <c r="B148" s="17"/>
      <c r="C148" s="17"/>
      <c r="D148" s="15"/>
      <c r="E148" s="14"/>
      <c r="F148" s="15"/>
      <c r="G148" s="12"/>
      <c r="H148" s="23"/>
    </row>
    <row r="149" spans="1:8" x14ac:dyDescent="0.2">
      <c r="A149" s="16"/>
      <c r="B149" s="17"/>
      <c r="C149" s="17"/>
      <c r="D149" s="15"/>
      <c r="E149" s="14"/>
      <c r="F149" s="15"/>
      <c r="G149" s="12"/>
      <c r="H149" s="23"/>
    </row>
    <row r="150" spans="1:8" x14ac:dyDescent="0.2">
      <c r="A150" s="16"/>
      <c r="B150" s="17"/>
      <c r="C150" s="17"/>
      <c r="D150" s="15"/>
      <c r="E150" s="14"/>
      <c r="F150" s="15"/>
      <c r="G150" s="12"/>
      <c r="H150" s="23"/>
    </row>
    <row r="151" spans="1:8" x14ac:dyDescent="0.2">
      <c r="A151" s="16"/>
      <c r="B151" s="17"/>
      <c r="C151" s="17"/>
      <c r="D151" s="15"/>
      <c r="E151" s="14"/>
      <c r="F151" s="15"/>
      <c r="G151" s="12"/>
      <c r="H151" s="23"/>
    </row>
    <row r="152" spans="1:8" x14ac:dyDescent="0.2">
      <c r="A152" s="16"/>
      <c r="B152" s="17"/>
      <c r="C152" s="17"/>
      <c r="D152" s="15"/>
      <c r="E152" s="14"/>
      <c r="F152" s="15"/>
      <c r="G152" s="12"/>
      <c r="H152" s="23"/>
    </row>
    <row r="153" spans="1:8" x14ac:dyDescent="0.2">
      <c r="A153" s="16"/>
      <c r="B153" s="17"/>
      <c r="C153" s="17"/>
      <c r="D153" s="15"/>
      <c r="E153" s="14"/>
      <c r="F153" s="15"/>
      <c r="G153" s="12"/>
      <c r="H153" s="23"/>
    </row>
    <row r="154" spans="1:8" x14ac:dyDescent="0.2">
      <c r="A154" s="16"/>
      <c r="B154" s="17"/>
      <c r="C154" s="17"/>
      <c r="D154" s="15"/>
      <c r="E154" s="14"/>
      <c r="F154" s="15"/>
      <c r="G154" s="12"/>
      <c r="H154" s="23"/>
    </row>
    <row r="155" spans="1:8" x14ac:dyDescent="0.2">
      <c r="A155" s="16"/>
      <c r="B155" s="17"/>
      <c r="C155" s="17"/>
      <c r="D155" s="15"/>
      <c r="E155" s="14"/>
      <c r="F155" s="15"/>
      <c r="G155" s="12"/>
      <c r="H155" s="23"/>
    </row>
    <row r="156" spans="1:8" x14ac:dyDescent="0.2">
      <c r="A156" s="16"/>
      <c r="B156" s="17"/>
      <c r="C156" s="17"/>
      <c r="D156" s="15"/>
      <c r="E156" s="14"/>
      <c r="F156" s="15"/>
      <c r="G156" s="12"/>
      <c r="H156" s="23"/>
    </row>
    <row r="157" spans="1:8" x14ac:dyDescent="0.2">
      <c r="A157" s="16"/>
      <c r="B157" s="17"/>
      <c r="C157" s="17"/>
      <c r="D157" s="15"/>
      <c r="E157" s="14"/>
      <c r="F157" s="15"/>
      <c r="G157" s="12"/>
      <c r="H157" s="23"/>
    </row>
    <row r="158" spans="1:8" x14ac:dyDescent="0.2">
      <c r="A158" s="16"/>
      <c r="B158" s="17"/>
      <c r="C158" s="17"/>
      <c r="D158" s="15"/>
      <c r="E158" s="14"/>
      <c r="F158" s="15"/>
      <c r="G158" s="12"/>
      <c r="H158" s="23"/>
    </row>
    <row r="159" spans="1:8" x14ac:dyDescent="0.2">
      <c r="A159" s="16"/>
      <c r="B159" s="17"/>
      <c r="C159" s="17"/>
      <c r="D159" s="15"/>
      <c r="E159" s="14"/>
      <c r="F159" s="15"/>
      <c r="G159" s="12"/>
      <c r="H159" s="23"/>
    </row>
    <row r="160" spans="1:8" x14ac:dyDescent="0.2">
      <c r="A160" s="16"/>
      <c r="B160" s="17"/>
      <c r="C160" s="17"/>
      <c r="D160" s="15"/>
      <c r="E160" s="14"/>
      <c r="F160" s="15"/>
      <c r="G160" s="12"/>
      <c r="H160" s="23"/>
    </row>
    <row r="161" spans="1:8" x14ac:dyDescent="0.2">
      <c r="A161" s="16"/>
      <c r="B161" s="17"/>
      <c r="C161" s="17"/>
      <c r="D161" s="15"/>
      <c r="E161" s="14"/>
      <c r="F161" s="15"/>
      <c r="G161" s="12"/>
      <c r="H161" s="23"/>
    </row>
    <row r="162" spans="1:8" x14ac:dyDescent="0.2">
      <c r="A162" s="16"/>
      <c r="B162" s="17"/>
      <c r="C162" s="17"/>
      <c r="D162" s="15"/>
      <c r="E162" s="14"/>
      <c r="F162" s="15"/>
      <c r="G162" s="12"/>
      <c r="H162" s="23"/>
    </row>
    <row r="163" spans="1:8" x14ac:dyDescent="0.2">
      <c r="A163" s="16"/>
      <c r="B163" s="17"/>
      <c r="C163" s="17"/>
      <c r="D163" s="15"/>
      <c r="E163" s="14"/>
      <c r="F163" s="15"/>
      <c r="G163" s="12"/>
      <c r="H163" s="23"/>
    </row>
    <row r="164" spans="1:8" x14ac:dyDescent="0.2">
      <c r="A164" s="16"/>
      <c r="B164" s="17"/>
      <c r="C164" s="17"/>
      <c r="D164" s="15"/>
      <c r="E164" s="14"/>
      <c r="F164" s="15"/>
      <c r="G164" s="12"/>
      <c r="H164" s="23"/>
    </row>
    <row r="165" spans="1:8" x14ac:dyDescent="0.2">
      <c r="A165" s="16"/>
      <c r="B165" s="17"/>
      <c r="C165" s="17"/>
      <c r="D165" s="15"/>
      <c r="E165" s="14"/>
      <c r="F165" s="15"/>
      <c r="G165" s="12"/>
      <c r="H165" s="23"/>
    </row>
    <row r="166" spans="1:8" x14ac:dyDescent="0.2">
      <c r="A166" s="16"/>
      <c r="B166" s="17"/>
      <c r="C166" s="17"/>
      <c r="D166" s="15"/>
      <c r="E166" s="14"/>
      <c r="F166" s="15"/>
      <c r="G166" s="12"/>
      <c r="H166" s="23"/>
    </row>
    <row r="167" spans="1:8" x14ac:dyDescent="0.2">
      <c r="A167" s="16"/>
      <c r="B167" s="17"/>
      <c r="C167" s="17"/>
      <c r="D167" s="15"/>
      <c r="E167" s="14"/>
      <c r="F167" s="15"/>
      <c r="G167" s="12"/>
      <c r="H167" s="23"/>
    </row>
    <row r="168" spans="1:8" x14ac:dyDescent="0.2">
      <c r="A168" s="16"/>
      <c r="B168" s="17"/>
      <c r="C168" s="17"/>
      <c r="D168" s="15"/>
      <c r="E168" s="14"/>
      <c r="F168" s="15"/>
      <c r="G168" s="12"/>
      <c r="H168" s="23"/>
    </row>
    <row r="169" spans="1:8" x14ac:dyDescent="0.2">
      <c r="A169" s="16"/>
      <c r="B169" s="17"/>
      <c r="C169" s="17"/>
      <c r="D169" s="15"/>
      <c r="E169" s="14"/>
      <c r="F169" s="15"/>
      <c r="G169" s="12"/>
      <c r="H169" s="23"/>
    </row>
    <row r="170" spans="1:8" x14ac:dyDescent="0.2">
      <c r="A170" s="16"/>
      <c r="B170" s="17"/>
      <c r="C170" s="17"/>
      <c r="D170" s="15"/>
      <c r="E170" s="14"/>
      <c r="F170" s="15"/>
      <c r="G170" s="12"/>
      <c r="H170" s="23"/>
    </row>
    <row r="171" spans="1:8" x14ac:dyDescent="0.2">
      <c r="A171" s="16"/>
      <c r="B171" s="17"/>
      <c r="C171" s="17"/>
      <c r="D171" s="15"/>
      <c r="E171" s="14"/>
      <c r="F171" s="15"/>
      <c r="G171" s="12"/>
      <c r="H171" s="23"/>
    </row>
    <row r="172" spans="1:8" x14ac:dyDescent="0.2">
      <c r="A172" s="16"/>
      <c r="B172" s="17"/>
      <c r="C172" s="17"/>
      <c r="D172" s="15"/>
      <c r="E172" s="14"/>
      <c r="F172" s="15"/>
      <c r="G172" s="12"/>
      <c r="H172" s="23"/>
    </row>
    <row r="173" spans="1:8" x14ac:dyDescent="0.2">
      <c r="A173" s="16"/>
      <c r="B173" s="17"/>
      <c r="C173" s="17"/>
      <c r="D173" s="15"/>
      <c r="E173" s="14"/>
      <c r="F173" s="15"/>
      <c r="G173" s="12"/>
      <c r="H173" s="23"/>
    </row>
    <row r="174" spans="1:8" x14ac:dyDescent="0.2">
      <c r="A174" s="16"/>
      <c r="B174" s="17"/>
      <c r="C174" s="17"/>
      <c r="D174" s="15"/>
      <c r="E174" s="14"/>
      <c r="F174" s="15"/>
      <c r="G174" s="12"/>
      <c r="H174" s="23"/>
    </row>
    <row r="175" spans="1:8" x14ac:dyDescent="0.2">
      <c r="A175" s="16"/>
      <c r="B175" s="17"/>
      <c r="C175" s="17"/>
      <c r="D175" s="15"/>
      <c r="E175" s="14"/>
      <c r="F175" s="15"/>
      <c r="G175" s="12"/>
      <c r="H175" s="23"/>
    </row>
    <row r="176" spans="1:8" x14ac:dyDescent="0.2">
      <c r="A176" s="16"/>
      <c r="B176" s="17"/>
      <c r="C176" s="17"/>
      <c r="D176" s="15"/>
      <c r="E176" s="14"/>
      <c r="F176" s="15"/>
      <c r="G176" s="12"/>
      <c r="H176" s="23"/>
    </row>
    <row r="177" spans="1:8" x14ac:dyDescent="0.2">
      <c r="A177" s="16"/>
      <c r="B177" s="17"/>
      <c r="C177" s="17"/>
      <c r="D177" s="15"/>
      <c r="E177" s="14"/>
      <c r="F177" s="15"/>
      <c r="G177" s="12"/>
      <c r="H177" s="23"/>
    </row>
    <row r="178" spans="1:8" x14ac:dyDescent="0.2">
      <c r="A178" s="16"/>
      <c r="B178" s="17"/>
      <c r="C178" s="17"/>
      <c r="D178" s="15"/>
      <c r="E178" s="14"/>
      <c r="F178" s="15"/>
      <c r="G178" s="12"/>
      <c r="H178" s="23"/>
    </row>
    <row r="179" spans="1:8" x14ac:dyDescent="0.2">
      <c r="A179" s="16"/>
      <c r="B179" s="17"/>
      <c r="C179" s="17"/>
      <c r="D179" s="15"/>
      <c r="E179" s="14"/>
      <c r="F179" s="15"/>
      <c r="G179" s="12"/>
      <c r="H179" s="23"/>
    </row>
    <row r="180" spans="1:8" x14ac:dyDescent="0.2">
      <c r="A180" s="16"/>
      <c r="B180" s="17"/>
      <c r="C180" s="17"/>
      <c r="D180" s="15"/>
      <c r="E180" s="14"/>
      <c r="F180" s="15"/>
      <c r="G180" s="12"/>
      <c r="H180" s="23"/>
    </row>
    <row r="181" spans="1:8" x14ac:dyDescent="0.2">
      <c r="A181" s="16"/>
      <c r="B181" s="17"/>
      <c r="C181" s="17"/>
      <c r="D181" s="15"/>
      <c r="E181" s="14"/>
      <c r="F181" s="15"/>
      <c r="G181" s="12"/>
      <c r="H181" s="23"/>
    </row>
    <row r="182" spans="1:8" x14ac:dyDescent="0.2">
      <c r="A182" s="16"/>
      <c r="B182" s="17"/>
      <c r="C182" s="17"/>
      <c r="D182" s="15"/>
      <c r="E182" s="14"/>
      <c r="F182" s="15"/>
      <c r="G182" s="12"/>
      <c r="H182" s="23"/>
    </row>
    <row r="183" spans="1:8" x14ac:dyDescent="0.2">
      <c r="A183" s="16"/>
      <c r="B183" s="17"/>
      <c r="C183" s="17"/>
      <c r="D183" s="15"/>
      <c r="E183" s="14"/>
      <c r="F183" s="15"/>
      <c r="G183" s="12"/>
      <c r="H183" s="23"/>
    </row>
    <row r="184" spans="1:8" x14ac:dyDescent="0.2">
      <c r="A184" s="16"/>
      <c r="B184" s="17"/>
      <c r="C184" s="17"/>
      <c r="D184" s="15"/>
      <c r="E184" s="14"/>
      <c r="F184" s="15"/>
      <c r="G184" s="12"/>
      <c r="H184" s="23"/>
    </row>
    <row r="185" spans="1:8" x14ac:dyDescent="0.2">
      <c r="A185" s="16"/>
      <c r="B185" s="17"/>
      <c r="C185" s="17"/>
      <c r="D185" s="15"/>
      <c r="E185" s="14"/>
      <c r="F185" s="15"/>
      <c r="G185" s="12"/>
      <c r="H185" s="23"/>
    </row>
    <row r="186" spans="1:8" x14ac:dyDescent="0.2">
      <c r="A186" s="16"/>
      <c r="B186" s="17"/>
      <c r="C186" s="17"/>
      <c r="D186" s="15"/>
      <c r="E186" s="14"/>
      <c r="F186" s="15"/>
      <c r="G186" s="12"/>
      <c r="H186" s="23"/>
    </row>
    <row r="187" spans="1:8" x14ac:dyDescent="0.2">
      <c r="A187" s="16"/>
      <c r="B187" s="17"/>
      <c r="C187" s="17"/>
      <c r="D187" s="15"/>
      <c r="E187" s="14"/>
      <c r="F187" s="15"/>
      <c r="G187" s="12"/>
      <c r="H187" s="23"/>
    </row>
    <row r="188" spans="1:8" x14ac:dyDescent="0.2">
      <c r="A188" s="16"/>
      <c r="B188" s="17"/>
      <c r="C188" s="17"/>
      <c r="D188" s="15"/>
      <c r="E188" s="14"/>
      <c r="F188" s="15"/>
      <c r="G188" s="12"/>
      <c r="H188" s="23"/>
    </row>
    <row r="189" spans="1:8" x14ac:dyDescent="0.2">
      <c r="A189" s="16"/>
      <c r="B189" s="17"/>
      <c r="C189" s="17"/>
      <c r="D189" s="15"/>
      <c r="E189" s="14"/>
      <c r="F189" s="15"/>
      <c r="G189" s="12"/>
      <c r="H189" s="23"/>
    </row>
    <row r="190" spans="1:8" x14ac:dyDescent="0.2">
      <c r="A190" s="16"/>
      <c r="B190" s="17"/>
      <c r="C190" s="17"/>
      <c r="D190" s="15"/>
      <c r="E190" s="14"/>
      <c r="F190" s="15"/>
      <c r="G190" s="12"/>
      <c r="H190" s="23"/>
    </row>
    <row r="191" spans="1:8" x14ac:dyDescent="0.2">
      <c r="A191" s="16"/>
      <c r="B191" s="17"/>
      <c r="C191" s="17"/>
      <c r="D191" s="15"/>
      <c r="E191" s="14"/>
      <c r="F191" s="15"/>
      <c r="G191" s="12"/>
      <c r="H191" s="23"/>
    </row>
    <row r="192" spans="1:8" x14ac:dyDescent="0.2">
      <c r="A192" s="16"/>
      <c r="B192" s="17"/>
      <c r="C192" s="17"/>
      <c r="D192" s="15"/>
      <c r="E192" s="14"/>
      <c r="F192" s="15"/>
      <c r="G192" s="12"/>
      <c r="H192" s="23"/>
    </row>
    <row r="193" spans="1:8" x14ac:dyDescent="0.2">
      <c r="A193" s="16"/>
      <c r="B193" s="17"/>
      <c r="C193" s="17"/>
      <c r="D193" s="15"/>
      <c r="E193" s="14"/>
      <c r="F193" s="15"/>
      <c r="G193" s="12"/>
      <c r="H193" s="23"/>
    </row>
    <row r="194" spans="1:8" x14ac:dyDescent="0.2">
      <c r="A194" s="16"/>
      <c r="B194" s="17"/>
      <c r="C194" s="17"/>
      <c r="D194" s="15"/>
      <c r="E194" s="14"/>
      <c r="F194" s="15"/>
      <c r="G194" s="12"/>
      <c r="H194" s="23"/>
    </row>
    <row r="195" spans="1:8" x14ac:dyDescent="0.2">
      <c r="A195" s="16"/>
      <c r="B195" s="17"/>
      <c r="C195" s="17"/>
      <c r="D195" s="15"/>
      <c r="E195" s="14"/>
      <c r="F195" s="15"/>
      <c r="G195" s="12"/>
      <c r="H195" s="23"/>
    </row>
    <row r="196" spans="1:8" x14ac:dyDescent="0.2">
      <c r="A196" s="16"/>
      <c r="B196" s="17"/>
      <c r="C196" s="17"/>
      <c r="D196" s="15"/>
      <c r="E196" s="14"/>
      <c r="F196" s="15"/>
      <c r="G196" s="12"/>
      <c r="H196" s="23"/>
    </row>
    <row r="197" spans="1:8" x14ac:dyDescent="0.2">
      <c r="A197" s="16"/>
      <c r="B197" s="17"/>
      <c r="C197" s="17"/>
      <c r="D197" s="15"/>
      <c r="E197" s="14"/>
      <c r="F197" s="15"/>
      <c r="G197" s="12"/>
      <c r="H197" s="23"/>
    </row>
    <row r="198" spans="1:8" x14ac:dyDescent="0.2">
      <c r="A198" s="16"/>
      <c r="B198" s="17"/>
      <c r="C198" s="17"/>
      <c r="D198" s="15"/>
      <c r="E198" s="14"/>
      <c r="F198" s="15"/>
      <c r="G198" s="12"/>
      <c r="H198" s="23"/>
    </row>
    <row r="199" spans="1:8" x14ac:dyDescent="0.2">
      <c r="A199" s="16"/>
      <c r="B199" s="17"/>
      <c r="C199" s="17"/>
      <c r="D199" s="15"/>
      <c r="E199" s="14"/>
      <c r="F199" s="15"/>
      <c r="G199" s="12"/>
      <c r="H199" s="23"/>
    </row>
    <row r="200" spans="1:8" x14ac:dyDescent="0.2">
      <c r="A200" s="16"/>
      <c r="B200" s="17"/>
      <c r="C200" s="17"/>
      <c r="D200" s="15"/>
      <c r="E200" s="14"/>
      <c r="F200" s="15"/>
      <c r="G200" s="12"/>
      <c r="H200" s="23"/>
    </row>
    <row r="201" spans="1:8" x14ac:dyDescent="0.2">
      <c r="A201" s="16"/>
      <c r="B201" s="17"/>
      <c r="C201" s="17"/>
      <c r="D201" s="15"/>
      <c r="E201" s="14"/>
      <c r="F201" s="15"/>
      <c r="G201" s="12"/>
      <c r="H201" s="23"/>
    </row>
    <row r="202" spans="1:8" x14ac:dyDescent="0.2">
      <c r="A202" s="16"/>
      <c r="B202" s="17"/>
      <c r="C202" s="17"/>
      <c r="D202" s="15"/>
      <c r="E202" s="14"/>
      <c r="F202" s="15"/>
      <c r="G202" s="12"/>
      <c r="H202" s="23"/>
    </row>
    <row r="203" spans="1:8" x14ac:dyDescent="0.2">
      <c r="A203" s="16"/>
      <c r="B203" s="17"/>
      <c r="C203" s="17"/>
      <c r="D203" s="15"/>
      <c r="E203" s="14"/>
      <c r="F203" s="15"/>
      <c r="G203" s="12"/>
      <c r="H203" s="23"/>
    </row>
    <row r="204" spans="1:8" x14ac:dyDescent="0.2">
      <c r="A204" s="16"/>
      <c r="B204" s="17"/>
      <c r="C204" s="17"/>
      <c r="D204" s="15"/>
      <c r="E204" s="14"/>
      <c r="F204" s="15"/>
      <c r="G204" s="12"/>
      <c r="H204" s="23"/>
    </row>
    <row r="205" spans="1:8" x14ac:dyDescent="0.2">
      <c r="A205" s="16"/>
      <c r="B205" s="17"/>
      <c r="C205" s="17"/>
      <c r="D205" s="15"/>
      <c r="E205" s="14"/>
      <c r="F205" s="15"/>
      <c r="G205" s="12"/>
      <c r="H205" s="23"/>
    </row>
    <row r="206" spans="1:8" x14ac:dyDescent="0.2">
      <c r="A206" s="16"/>
      <c r="B206" s="17"/>
      <c r="C206" s="17"/>
      <c r="D206" s="15"/>
      <c r="E206" s="14"/>
      <c r="F206" s="15"/>
      <c r="G206" s="12"/>
      <c r="H206" s="23"/>
    </row>
    <row r="207" spans="1:8" x14ac:dyDescent="0.2">
      <c r="A207" s="16"/>
      <c r="B207" s="17"/>
      <c r="C207" s="17"/>
      <c r="D207" s="15"/>
      <c r="E207" s="14"/>
      <c r="F207" s="15"/>
      <c r="G207" s="12"/>
      <c r="H207" s="23"/>
    </row>
    <row r="208" spans="1:8" x14ac:dyDescent="0.2">
      <c r="A208" s="16"/>
      <c r="B208" s="17"/>
      <c r="C208" s="17"/>
      <c r="D208" s="15"/>
      <c r="E208" s="14"/>
      <c r="F208" s="15"/>
      <c r="G208" s="12"/>
      <c r="H208" s="23"/>
    </row>
    <row r="209" spans="1:8" x14ac:dyDescent="0.2">
      <c r="A209" s="16"/>
      <c r="B209" s="17"/>
      <c r="C209" s="17"/>
      <c r="D209" s="15"/>
      <c r="E209" s="14"/>
      <c r="F209" s="15"/>
      <c r="G209" s="12"/>
      <c r="H209" s="23"/>
    </row>
    <row r="210" spans="1:8" x14ac:dyDescent="0.2">
      <c r="A210" s="16"/>
      <c r="B210" s="17"/>
      <c r="C210" s="17"/>
      <c r="D210" s="15"/>
      <c r="E210" s="14"/>
      <c r="F210" s="15"/>
      <c r="G210" s="12"/>
      <c r="H210" s="23"/>
    </row>
    <row r="211" spans="1:8" x14ac:dyDescent="0.2">
      <c r="A211" s="16"/>
      <c r="B211" s="17"/>
      <c r="C211" s="17"/>
      <c r="D211" s="15"/>
      <c r="E211" s="14"/>
      <c r="F211" s="15"/>
      <c r="G211" s="12"/>
      <c r="H211" s="23"/>
    </row>
    <row r="212" spans="1:8" x14ac:dyDescent="0.2">
      <c r="A212" s="16"/>
      <c r="B212" s="17"/>
      <c r="C212" s="17"/>
      <c r="D212" s="15"/>
      <c r="E212" s="14"/>
      <c r="F212" s="15"/>
      <c r="G212" s="12"/>
      <c r="H212" s="23"/>
    </row>
    <row r="213" spans="1:8" x14ac:dyDescent="0.2">
      <c r="A213" s="16"/>
      <c r="B213" s="17"/>
      <c r="C213" s="17"/>
      <c r="D213" s="15"/>
      <c r="E213" s="14"/>
      <c r="F213" s="15"/>
      <c r="G213" s="12"/>
      <c r="H213" s="23"/>
    </row>
    <row r="214" spans="1:8" x14ac:dyDescent="0.2">
      <c r="A214" s="16"/>
      <c r="B214" s="17"/>
      <c r="C214" s="17"/>
      <c r="D214" s="15"/>
      <c r="E214" s="14"/>
      <c r="F214" s="15"/>
      <c r="G214" s="12"/>
      <c r="H214" s="23"/>
    </row>
    <row r="215" spans="1:8" x14ac:dyDescent="0.2">
      <c r="A215" s="16"/>
      <c r="B215" s="17"/>
      <c r="C215" s="17"/>
      <c r="D215" s="15"/>
      <c r="E215" s="14"/>
      <c r="F215" s="15"/>
      <c r="G215" s="12"/>
      <c r="H215" s="23"/>
    </row>
    <row r="216" spans="1:8" x14ac:dyDescent="0.2">
      <c r="A216" s="16"/>
      <c r="B216" s="17"/>
      <c r="C216" s="17"/>
      <c r="D216" s="15"/>
      <c r="E216" s="14"/>
      <c r="F216" s="15"/>
      <c r="G216" s="12"/>
      <c r="H216" s="23"/>
    </row>
    <row r="217" spans="1:8" x14ac:dyDescent="0.2">
      <c r="A217" s="16"/>
      <c r="B217" s="17"/>
      <c r="C217" s="17"/>
      <c r="D217" s="15"/>
      <c r="E217" s="14"/>
      <c r="F217" s="15"/>
      <c r="G217" s="12"/>
      <c r="H217" s="23"/>
    </row>
    <row r="218" spans="1:8" x14ac:dyDescent="0.2">
      <c r="A218" s="16"/>
      <c r="B218" s="17"/>
      <c r="C218" s="17"/>
      <c r="D218" s="15"/>
      <c r="E218" s="14"/>
      <c r="F218" s="15"/>
      <c r="G218" s="12"/>
      <c r="H218" s="23"/>
    </row>
    <row r="219" spans="1:8" x14ac:dyDescent="0.2">
      <c r="A219" s="16"/>
      <c r="B219" s="17"/>
      <c r="C219" s="17"/>
      <c r="D219" s="15"/>
      <c r="E219" s="14"/>
      <c r="F219" s="15"/>
      <c r="G219" s="12"/>
      <c r="H219" s="23"/>
    </row>
    <row r="220" spans="1:8" x14ac:dyDescent="0.2">
      <c r="A220" s="16"/>
      <c r="B220" s="17"/>
      <c r="C220" s="17"/>
      <c r="D220" s="15"/>
      <c r="E220" s="14"/>
      <c r="F220" s="15"/>
      <c r="G220" s="12"/>
      <c r="H220" s="23"/>
    </row>
    <row r="221" spans="1:8" x14ac:dyDescent="0.2">
      <c r="A221" s="16"/>
      <c r="B221" s="17"/>
      <c r="C221" s="17"/>
      <c r="D221" s="15"/>
      <c r="E221" s="14"/>
      <c r="F221" s="15"/>
      <c r="G221" s="12"/>
      <c r="H221" s="23"/>
    </row>
    <row r="222" spans="1:8" x14ac:dyDescent="0.2">
      <c r="A222" s="16"/>
      <c r="B222" s="17"/>
      <c r="C222" s="17"/>
      <c r="D222" s="15"/>
      <c r="E222" s="14"/>
      <c r="F222" s="15"/>
      <c r="G222" s="12"/>
      <c r="H222" s="23"/>
    </row>
    <row r="223" spans="1:8" x14ac:dyDescent="0.2">
      <c r="A223" s="16"/>
      <c r="B223" s="17"/>
      <c r="C223" s="17"/>
      <c r="D223" s="15"/>
      <c r="E223" s="14"/>
      <c r="F223" s="15"/>
      <c r="G223" s="12"/>
      <c r="H223" s="23"/>
    </row>
    <row r="224" spans="1:8" x14ac:dyDescent="0.2">
      <c r="A224" s="16"/>
      <c r="B224" s="17"/>
      <c r="C224" s="17"/>
      <c r="D224" s="15"/>
      <c r="E224" s="14"/>
      <c r="F224" s="15"/>
      <c r="G224" s="12"/>
      <c r="H224" s="23"/>
    </row>
    <row r="225" spans="1:8" x14ac:dyDescent="0.2">
      <c r="A225" s="16"/>
      <c r="B225" s="17"/>
      <c r="C225" s="17"/>
      <c r="D225" s="15"/>
      <c r="E225" s="14"/>
      <c r="F225" s="15"/>
      <c r="G225" s="12"/>
      <c r="H225" s="23"/>
    </row>
    <row r="226" spans="1:8" x14ac:dyDescent="0.2">
      <c r="A226" s="16"/>
      <c r="B226" s="17"/>
      <c r="C226" s="17"/>
      <c r="D226" s="15"/>
      <c r="E226" s="14"/>
      <c r="F226" s="15"/>
      <c r="G226" s="12"/>
      <c r="H226" s="23"/>
    </row>
    <row r="227" spans="1:8" x14ac:dyDescent="0.2">
      <c r="A227" s="16"/>
      <c r="B227" s="17"/>
      <c r="C227" s="17"/>
      <c r="D227" s="15"/>
      <c r="E227" s="14"/>
      <c r="F227" s="15"/>
      <c r="G227" s="12"/>
      <c r="H227" s="23"/>
    </row>
    <row r="228" spans="1:8" x14ac:dyDescent="0.2">
      <c r="A228" s="16"/>
      <c r="B228" s="17"/>
      <c r="C228" s="17"/>
      <c r="D228" s="15"/>
      <c r="E228" s="14"/>
      <c r="F228" s="15"/>
      <c r="G228" s="12"/>
      <c r="H228" s="23"/>
    </row>
    <row r="229" spans="1:8" x14ac:dyDescent="0.2">
      <c r="A229" s="16"/>
      <c r="B229" s="17"/>
      <c r="C229" s="17"/>
      <c r="D229" s="15"/>
      <c r="E229" s="14"/>
      <c r="F229" s="15"/>
      <c r="G229" s="12"/>
      <c r="H229" s="23"/>
    </row>
    <row r="230" spans="1:8" x14ac:dyDescent="0.2">
      <c r="A230" s="16"/>
      <c r="B230" s="17"/>
      <c r="C230" s="17"/>
      <c r="D230" s="15"/>
      <c r="E230" s="14"/>
      <c r="F230" s="15"/>
      <c r="G230" s="12"/>
      <c r="H230" s="23"/>
    </row>
    <row r="231" spans="1:8" x14ac:dyDescent="0.2">
      <c r="A231" s="16"/>
      <c r="B231" s="17"/>
      <c r="C231" s="17"/>
      <c r="D231" s="15"/>
      <c r="E231" s="14"/>
      <c r="F231" s="15"/>
      <c r="G231" s="12"/>
      <c r="H231" s="23"/>
    </row>
    <row r="232" spans="1:8" x14ac:dyDescent="0.2">
      <c r="A232" s="16"/>
      <c r="B232" s="17"/>
      <c r="C232" s="17"/>
      <c r="D232" s="15"/>
      <c r="E232" s="14"/>
      <c r="F232" s="15"/>
      <c r="G232" s="12"/>
      <c r="H232" s="23"/>
    </row>
    <row r="233" spans="1:8" x14ac:dyDescent="0.2">
      <c r="A233" s="16"/>
      <c r="B233" s="17"/>
      <c r="C233" s="17"/>
      <c r="D233" s="15"/>
      <c r="E233" s="14"/>
      <c r="F233" s="15"/>
      <c r="G233" s="12"/>
      <c r="H233" s="23"/>
    </row>
    <row r="234" spans="1:8" x14ac:dyDescent="0.2">
      <c r="A234" s="16"/>
      <c r="B234" s="17"/>
      <c r="C234" s="17"/>
      <c r="D234" s="15"/>
      <c r="E234" s="14"/>
      <c r="F234" s="15"/>
      <c r="G234" s="12"/>
      <c r="H234" s="23"/>
    </row>
    <row r="235" spans="1:8" x14ac:dyDescent="0.2">
      <c r="A235" s="16"/>
      <c r="B235" s="17"/>
      <c r="C235" s="17"/>
      <c r="D235" s="15"/>
      <c r="E235" s="14"/>
      <c r="F235" s="15"/>
      <c r="G235" s="12"/>
      <c r="H235" s="23"/>
    </row>
    <row r="236" spans="1:8" x14ac:dyDescent="0.2">
      <c r="A236" s="16"/>
      <c r="B236" s="17"/>
      <c r="C236" s="17"/>
      <c r="D236" s="15"/>
      <c r="E236" s="14"/>
      <c r="F236" s="15"/>
      <c r="G236" s="12"/>
      <c r="H236" s="23"/>
    </row>
    <row r="237" spans="1:8" x14ac:dyDescent="0.2">
      <c r="A237" s="16"/>
      <c r="B237" s="17"/>
      <c r="C237" s="17"/>
      <c r="D237" s="15"/>
      <c r="E237" s="14"/>
      <c r="F237" s="15"/>
      <c r="G237" s="12"/>
      <c r="H237" s="23"/>
    </row>
    <row r="238" spans="1:8" x14ac:dyDescent="0.2">
      <c r="A238" s="16"/>
      <c r="B238" s="17"/>
      <c r="C238" s="17"/>
      <c r="D238" s="15"/>
      <c r="E238" s="14"/>
      <c r="F238" s="15"/>
      <c r="G238" s="12"/>
      <c r="H238" s="23"/>
    </row>
    <row r="239" spans="1:8" x14ac:dyDescent="0.2">
      <c r="A239" s="16"/>
      <c r="B239" s="17"/>
      <c r="C239" s="17"/>
      <c r="D239" s="15"/>
      <c r="E239" s="14"/>
      <c r="F239" s="15"/>
      <c r="G239" s="12"/>
      <c r="H239" s="23"/>
    </row>
    <row r="240" spans="1:8" x14ac:dyDescent="0.2">
      <c r="A240" s="16"/>
      <c r="B240" s="17"/>
      <c r="C240" s="17"/>
      <c r="D240" s="15"/>
      <c r="E240" s="14"/>
      <c r="F240" s="15"/>
      <c r="G240" s="12"/>
      <c r="H240" s="23"/>
    </row>
    <row r="241" spans="1:8" x14ac:dyDescent="0.2">
      <c r="A241" s="16"/>
      <c r="B241" s="17"/>
      <c r="C241" s="17"/>
      <c r="D241" s="15"/>
      <c r="E241" s="14"/>
      <c r="F241" s="15"/>
      <c r="G241" s="12"/>
      <c r="H241" s="23"/>
    </row>
    <row r="242" spans="1:8" x14ac:dyDescent="0.2">
      <c r="A242" s="16"/>
      <c r="B242" s="17"/>
      <c r="C242" s="17"/>
      <c r="D242" s="15"/>
      <c r="E242" s="14"/>
      <c r="F242" s="15"/>
      <c r="G242" s="12"/>
      <c r="H242" s="23"/>
    </row>
    <row r="243" spans="1:8" x14ac:dyDescent="0.2">
      <c r="A243" s="16"/>
      <c r="B243" s="17"/>
      <c r="C243" s="17"/>
      <c r="D243" s="15"/>
      <c r="E243" s="14"/>
      <c r="F243" s="15"/>
      <c r="G243" s="12"/>
      <c r="H243" s="23"/>
    </row>
    <row r="244" spans="1:8" x14ac:dyDescent="0.2">
      <c r="A244" s="16"/>
      <c r="B244" s="17"/>
      <c r="C244" s="17"/>
      <c r="D244" s="15"/>
      <c r="E244" s="14"/>
      <c r="F244" s="15"/>
      <c r="G244" s="12"/>
      <c r="H244" s="23"/>
    </row>
    <row r="245" spans="1:8" x14ac:dyDescent="0.2">
      <c r="A245" s="16"/>
      <c r="B245" s="17"/>
      <c r="C245" s="17"/>
      <c r="D245" s="15"/>
      <c r="E245" s="14"/>
      <c r="F245" s="15"/>
      <c r="G245" s="12"/>
      <c r="H245" s="23"/>
    </row>
    <row r="246" spans="1:8" x14ac:dyDescent="0.2">
      <c r="A246" s="16"/>
      <c r="B246" s="17"/>
      <c r="C246" s="17"/>
      <c r="D246" s="15"/>
      <c r="E246" s="14"/>
      <c r="F246" s="15"/>
      <c r="G246" s="12"/>
      <c r="H246" s="23"/>
    </row>
    <row r="247" spans="1:8" x14ac:dyDescent="0.2">
      <c r="A247" s="16"/>
      <c r="B247" s="17"/>
      <c r="C247" s="17"/>
      <c r="D247" s="15"/>
      <c r="E247" s="14"/>
      <c r="F247" s="15"/>
      <c r="G247" s="12"/>
      <c r="H247" s="23"/>
    </row>
    <row r="248" spans="1:8" x14ac:dyDescent="0.2">
      <c r="A248" s="16"/>
      <c r="B248" s="17"/>
      <c r="C248" s="17"/>
      <c r="D248" s="15"/>
      <c r="E248" s="14"/>
      <c r="F248" s="15"/>
      <c r="G248" s="12"/>
      <c r="H248" s="23"/>
    </row>
    <row r="249" spans="1:8" x14ac:dyDescent="0.2">
      <c r="A249" s="16"/>
      <c r="B249" s="17"/>
      <c r="C249" s="17"/>
      <c r="D249" s="15"/>
      <c r="E249" s="14"/>
      <c r="F249" s="15"/>
      <c r="G249" s="12"/>
      <c r="H249" s="23"/>
    </row>
    <row r="250" spans="1:8" x14ac:dyDescent="0.2">
      <c r="A250" s="16"/>
      <c r="B250" s="17"/>
      <c r="C250" s="17"/>
      <c r="D250" s="15"/>
      <c r="E250" s="14"/>
      <c r="F250" s="15"/>
      <c r="G250" s="12"/>
      <c r="H250" s="23"/>
    </row>
    <row r="251" spans="1:8" x14ac:dyDescent="0.2">
      <c r="A251" s="16"/>
      <c r="B251" s="17"/>
      <c r="C251" s="17"/>
      <c r="D251" s="15"/>
      <c r="E251" s="14"/>
      <c r="F251" s="15"/>
      <c r="G251" s="12"/>
      <c r="H251" s="23"/>
    </row>
    <row r="252" spans="1:8" x14ac:dyDescent="0.2">
      <c r="A252" s="16"/>
      <c r="B252" s="17"/>
      <c r="C252" s="17"/>
      <c r="D252" s="15"/>
      <c r="E252" s="14"/>
      <c r="F252" s="15"/>
      <c r="G252" s="12"/>
      <c r="H252" s="23"/>
    </row>
    <row r="253" spans="1:8" x14ac:dyDescent="0.2">
      <c r="A253" s="16"/>
      <c r="B253" s="17"/>
      <c r="C253" s="17"/>
      <c r="D253" s="15"/>
      <c r="E253" s="14"/>
      <c r="F253" s="15"/>
      <c r="G253" s="12"/>
      <c r="H253" s="23"/>
    </row>
    <row r="254" spans="1:8" x14ac:dyDescent="0.2">
      <c r="A254" s="16"/>
      <c r="B254" s="17"/>
      <c r="C254" s="17"/>
      <c r="D254" s="15"/>
      <c r="E254" s="14"/>
      <c r="F254" s="15"/>
      <c r="G254" s="12"/>
      <c r="H254" s="23"/>
    </row>
    <row r="255" spans="1:8" x14ac:dyDescent="0.2">
      <c r="A255" s="16"/>
      <c r="B255" s="17"/>
      <c r="C255" s="17"/>
      <c r="D255" s="15"/>
      <c r="E255" s="14"/>
      <c r="F255" s="15"/>
      <c r="G255" s="12"/>
      <c r="H255" s="23"/>
    </row>
    <row r="256" spans="1:8" x14ac:dyDescent="0.2">
      <c r="A256" s="16"/>
      <c r="B256" s="17"/>
      <c r="C256" s="17"/>
      <c r="D256" s="15"/>
      <c r="E256" s="14"/>
      <c r="F256" s="15"/>
      <c r="G256" s="12"/>
      <c r="H256" s="23"/>
    </row>
    <row r="257" spans="1:8" x14ac:dyDescent="0.2">
      <c r="A257" s="16"/>
      <c r="B257" s="17"/>
      <c r="C257" s="17"/>
      <c r="D257" s="15"/>
      <c r="E257" s="14"/>
      <c r="F257" s="15"/>
      <c r="G257" s="12"/>
      <c r="H257" s="23"/>
    </row>
    <row r="258" spans="1:8" x14ac:dyDescent="0.2">
      <c r="A258" s="16"/>
      <c r="B258" s="17"/>
      <c r="C258" s="17"/>
      <c r="D258" s="15"/>
      <c r="E258" s="14"/>
      <c r="F258" s="15"/>
      <c r="G258" s="12"/>
      <c r="H258" s="23"/>
    </row>
    <row r="259" spans="1:8" x14ac:dyDescent="0.2">
      <c r="A259" s="16"/>
      <c r="B259" s="17"/>
      <c r="C259" s="17"/>
      <c r="D259" s="15"/>
      <c r="E259" s="14"/>
      <c r="F259" s="15"/>
      <c r="G259" s="12"/>
      <c r="H259" s="23"/>
    </row>
    <row r="260" spans="1:8" x14ac:dyDescent="0.2">
      <c r="A260" s="16"/>
      <c r="B260" s="17"/>
      <c r="C260" s="17"/>
      <c r="D260" s="15"/>
      <c r="E260" s="14"/>
      <c r="F260" s="15"/>
      <c r="G260" s="12"/>
      <c r="H260" s="23"/>
    </row>
    <row r="261" spans="1:8" x14ac:dyDescent="0.2">
      <c r="A261" s="16"/>
      <c r="B261" s="17"/>
      <c r="C261" s="17"/>
      <c r="D261" s="15"/>
      <c r="E261" s="14"/>
      <c r="F261" s="15"/>
      <c r="G261" s="12"/>
      <c r="H261" s="23"/>
    </row>
    <row r="262" spans="1:8" x14ac:dyDescent="0.2">
      <c r="A262" s="16"/>
      <c r="B262" s="17"/>
      <c r="C262" s="17"/>
      <c r="D262" s="15"/>
      <c r="E262" s="14"/>
      <c r="F262" s="15"/>
      <c r="G262" s="12"/>
      <c r="H262" s="23"/>
    </row>
    <row r="263" spans="1:8" x14ac:dyDescent="0.2">
      <c r="A263" s="16"/>
      <c r="B263" s="17"/>
      <c r="C263" s="17"/>
      <c r="D263" s="15"/>
      <c r="E263" s="14"/>
      <c r="F263" s="15"/>
      <c r="G263" s="12"/>
      <c r="H263" s="23"/>
    </row>
    <row r="264" spans="1:8" x14ac:dyDescent="0.2">
      <c r="A264" s="16"/>
      <c r="B264" s="17"/>
      <c r="C264" s="17"/>
      <c r="D264" s="15"/>
      <c r="E264" s="14"/>
      <c r="F264" s="15"/>
      <c r="G264" s="12"/>
      <c r="H264" s="23"/>
    </row>
    <row r="265" spans="1:8" x14ac:dyDescent="0.2">
      <c r="A265" s="16"/>
      <c r="B265" s="17"/>
      <c r="C265" s="17"/>
      <c r="D265" s="15"/>
      <c r="E265" s="14"/>
      <c r="F265" s="15"/>
      <c r="G265" s="12"/>
      <c r="H265" s="23"/>
    </row>
    <row r="266" spans="1:8" x14ac:dyDescent="0.2">
      <c r="A266" s="16"/>
      <c r="B266" s="17"/>
      <c r="C266" s="17"/>
      <c r="D266" s="15"/>
      <c r="E266" s="14"/>
      <c r="F266" s="15"/>
      <c r="G266" s="12"/>
      <c r="H266" s="23"/>
    </row>
    <row r="267" spans="1:8" x14ac:dyDescent="0.2">
      <c r="A267" s="16"/>
      <c r="B267" s="17"/>
      <c r="C267" s="17"/>
      <c r="D267" s="15"/>
      <c r="E267" s="14"/>
      <c r="F267" s="15"/>
      <c r="G267" s="12"/>
      <c r="H267" s="23"/>
    </row>
    <row r="268" spans="1:8" x14ac:dyDescent="0.2">
      <c r="A268" s="16"/>
      <c r="B268" s="17"/>
      <c r="C268" s="17"/>
      <c r="D268" s="15"/>
      <c r="E268" s="14"/>
      <c r="F268" s="15"/>
      <c r="G268" s="12"/>
      <c r="H268" s="23"/>
    </row>
    <row r="269" spans="1:8" x14ac:dyDescent="0.2">
      <c r="A269" s="16"/>
      <c r="B269" s="17"/>
      <c r="C269" s="17"/>
      <c r="D269" s="15"/>
      <c r="E269" s="14"/>
      <c r="F269" s="15"/>
      <c r="G269" s="12"/>
      <c r="H269" s="23"/>
    </row>
    <row r="270" spans="1:8" x14ac:dyDescent="0.2">
      <c r="A270" s="16"/>
      <c r="B270" s="17"/>
      <c r="C270" s="17"/>
      <c r="D270" s="15"/>
      <c r="E270" s="14"/>
      <c r="F270" s="15"/>
      <c r="G270" s="12"/>
      <c r="H270" s="23"/>
    </row>
    <row r="271" spans="1:8" x14ac:dyDescent="0.2">
      <c r="A271" s="16"/>
      <c r="B271" s="17"/>
      <c r="C271" s="17"/>
      <c r="D271" s="15"/>
      <c r="E271" s="14"/>
      <c r="F271" s="15"/>
      <c r="G271" s="12"/>
      <c r="H271" s="23"/>
    </row>
    <row r="272" spans="1:8" x14ac:dyDescent="0.2">
      <c r="A272" s="16"/>
      <c r="B272" s="17"/>
      <c r="C272" s="17"/>
      <c r="D272" s="15"/>
      <c r="E272" s="14"/>
      <c r="F272" s="15"/>
      <c r="G272" s="12"/>
      <c r="H272" s="23"/>
    </row>
    <row r="273" spans="1:8" x14ac:dyDescent="0.2">
      <c r="A273" s="16"/>
      <c r="B273" s="17"/>
      <c r="C273" s="17"/>
      <c r="D273" s="15"/>
      <c r="E273" s="14"/>
      <c r="F273" s="15"/>
      <c r="G273" s="12"/>
      <c r="H273" s="23"/>
    </row>
    <row r="274" spans="1:8" x14ac:dyDescent="0.2">
      <c r="A274" s="16"/>
      <c r="B274" s="17"/>
      <c r="C274" s="17"/>
      <c r="D274" s="15"/>
      <c r="E274" s="14"/>
      <c r="F274" s="15"/>
      <c r="G274" s="12"/>
      <c r="H274" s="23"/>
    </row>
    <row r="275" spans="1:8" x14ac:dyDescent="0.2">
      <c r="A275" s="16"/>
      <c r="B275" s="17"/>
      <c r="C275" s="17"/>
      <c r="D275" s="15"/>
      <c r="E275" s="14"/>
      <c r="F275" s="15"/>
      <c r="G275" s="12"/>
      <c r="H275" s="23"/>
    </row>
    <row r="276" spans="1:8" x14ac:dyDescent="0.2">
      <c r="A276" s="16"/>
      <c r="B276" s="17"/>
      <c r="C276" s="17"/>
      <c r="D276" s="15"/>
      <c r="E276" s="14"/>
      <c r="F276" s="15"/>
      <c r="G276" s="12"/>
      <c r="H276" s="23"/>
    </row>
    <row r="277" spans="1:8" x14ac:dyDescent="0.2">
      <c r="A277" s="16"/>
      <c r="B277" s="17"/>
      <c r="C277" s="17"/>
      <c r="D277" s="15"/>
      <c r="E277" s="14"/>
      <c r="F277" s="15"/>
      <c r="G277" s="12"/>
      <c r="H277" s="23"/>
    </row>
    <row r="278" spans="1:8" x14ac:dyDescent="0.2">
      <c r="A278" s="16"/>
      <c r="B278" s="17"/>
      <c r="C278" s="17"/>
      <c r="D278" s="15"/>
      <c r="E278" s="14"/>
      <c r="F278" s="15"/>
      <c r="G278" s="12"/>
      <c r="H278" s="23"/>
    </row>
    <row r="279" spans="1:8" x14ac:dyDescent="0.2">
      <c r="A279" s="16"/>
      <c r="B279" s="17"/>
      <c r="C279" s="17"/>
      <c r="D279" s="15"/>
      <c r="E279" s="14"/>
      <c r="F279" s="15"/>
      <c r="G279" s="12"/>
      <c r="H279" s="23"/>
    </row>
    <row r="280" spans="1:8" x14ac:dyDescent="0.2">
      <c r="A280" s="16"/>
      <c r="B280" s="17"/>
      <c r="C280" s="17"/>
      <c r="D280" s="15"/>
      <c r="E280" s="14"/>
      <c r="F280" s="15"/>
      <c r="G280" s="12"/>
      <c r="H280" s="23"/>
    </row>
    <row r="281" spans="1:8" x14ac:dyDescent="0.2">
      <c r="A281" s="16"/>
      <c r="B281" s="17"/>
      <c r="C281" s="17"/>
      <c r="D281" s="15"/>
      <c r="E281" s="14"/>
      <c r="F281" s="15"/>
      <c r="G281" s="12"/>
      <c r="H281" s="23"/>
    </row>
    <row r="282" spans="1:8" x14ac:dyDescent="0.2">
      <c r="A282" s="16"/>
      <c r="B282" s="17"/>
      <c r="C282" s="17"/>
      <c r="D282" s="15"/>
      <c r="E282" s="14"/>
      <c r="F282" s="15"/>
      <c r="G282" s="12"/>
      <c r="H282" s="23"/>
    </row>
    <row r="283" spans="1:8" x14ac:dyDescent="0.2">
      <c r="A283" s="16"/>
      <c r="B283" s="17"/>
      <c r="C283" s="17"/>
      <c r="D283" s="15"/>
      <c r="E283" s="14"/>
      <c r="F283" s="15"/>
      <c r="G283" s="12"/>
      <c r="H283" s="23"/>
    </row>
    <row r="284" spans="1:8" x14ac:dyDescent="0.2">
      <c r="A284" s="16"/>
      <c r="B284" s="17"/>
      <c r="C284" s="17"/>
      <c r="D284" s="15"/>
      <c r="E284" s="14"/>
      <c r="F284" s="15"/>
      <c r="G284" s="12"/>
      <c r="H284" s="23"/>
    </row>
    <row r="285" spans="1:8" x14ac:dyDescent="0.2">
      <c r="A285" s="16"/>
      <c r="B285" s="17"/>
      <c r="C285" s="17"/>
      <c r="D285" s="15"/>
      <c r="E285" s="14"/>
      <c r="F285" s="15"/>
      <c r="G285" s="12"/>
      <c r="H285" s="23"/>
    </row>
    <row r="286" spans="1:8" x14ac:dyDescent="0.2">
      <c r="A286" s="16"/>
      <c r="B286" s="17"/>
      <c r="C286" s="17"/>
      <c r="D286" s="15"/>
      <c r="E286" s="14"/>
      <c r="F286" s="15"/>
      <c r="G286" s="12"/>
      <c r="H286" s="23"/>
    </row>
    <row r="287" spans="1:8" x14ac:dyDescent="0.2">
      <c r="A287" s="16"/>
      <c r="B287" s="17"/>
      <c r="C287" s="17"/>
      <c r="D287" s="15"/>
      <c r="E287" s="14"/>
      <c r="F287" s="15"/>
      <c r="G287" s="12"/>
      <c r="H287" s="23"/>
    </row>
    <row r="288" spans="1:8" x14ac:dyDescent="0.2">
      <c r="A288" s="16"/>
      <c r="B288" s="17"/>
      <c r="C288" s="17"/>
      <c r="D288" s="15"/>
      <c r="E288" s="14"/>
      <c r="F288" s="15"/>
      <c r="G288" s="12"/>
      <c r="H288" s="23"/>
    </row>
    <row r="289" spans="1:8" x14ac:dyDescent="0.2">
      <c r="A289" s="16"/>
      <c r="B289" s="17"/>
      <c r="C289" s="17"/>
      <c r="D289" s="15"/>
      <c r="E289" s="14"/>
      <c r="F289" s="15"/>
      <c r="G289" s="12"/>
      <c r="H289" s="23"/>
    </row>
    <row r="290" spans="1:8" x14ac:dyDescent="0.2">
      <c r="A290" s="16"/>
      <c r="B290" s="17"/>
      <c r="C290" s="17"/>
      <c r="D290" s="15"/>
      <c r="E290" s="14"/>
      <c r="F290" s="15"/>
      <c r="G290" s="12"/>
      <c r="H290" s="23"/>
    </row>
    <row r="291" spans="1:8" x14ac:dyDescent="0.2">
      <c r="A291" s="16"/>
      <c r="B291" s="17"/>
      <c r="C291" s="17"/>
      <c r="D291" s="15"/>
      <c r="E291" s="14"/>
      <c r="F291" s="15"/>
      <c r="G291" s="12"/>
      <c r="H291" s="23"/>
    </row>
    <row r="292" spans="1:8" x14ac:dyDescent="0.2">
      <c r="A292" s="16"/>
      <c r="B292" s="17"/>
      <c r="C292" s="17"/>
      <c r="D292" s="15"/>
      <c r="E292" s="14"/>
      <c r="F292" s="15"/>
      <c r="G292" s="12"/>
      <c r="H292" s="23"/>
    </row>
    <row r="293" spans="1:8" x14ac:dyDescent="0.2">
      <c r="A293" s="16"/>
      <c r="B293" s="17"/>
      <c r="C293" s="17"/>
      <c r="D293" s="15"/>
      <c r="E293" s="14"/>
      <c r="F293" s="15"/>
      <c r="G293" s="12"/>
      <c r="H293" s="23"/>
    </row>
    <row r="294" spans="1:8" x14ac:dyDescent="0.2">
      <c r="A294" s="16"/>
      <c r="B294" s="17"/>
      <c r="C294" s="17"/>
      <c r="D294" s="15"/>
      <c r="E294" s="14"/>
      <c r="F294" s="15"/>
      <c r="G294" s="12"/>
      <c r="H294" s="23"/>
    </row>
    <row r="295" spans="1:8" x14ac:dyDescent="0.2">
      <c r="A295" s="16"/>
      <c r="B295" s="17"/>
      <c r="C295" s="17"/>
      <c r="D295" s="15"/>
      <c r="E295" s="14"/>
      <c r="F295" s="15"/>
      <c r="G295" s="12"/>
      <c r="H295" s="23"/>
    </row>
    <row r="296" spans="1:8" x14ac:dyDescent="0.2">
      <c r="A296" s="16"/>
      <c r="B296" s="17"/>
      <c r="C296" s="17"/>
      <c r="D296" s="15"/>
      <c r="E296" s="14"/>
      <c r="F296" s="15"/>
      <c r="G296" s="12"/>
      <c r="H296" s="23"/>
    </row>
    <row r="297" spans="1:8" x14ac:dyDescent="0.2">
      <c r="A297" s="16"/>
      <c r="B297" s="17"/>
      <c r="C297" s="17"/>
      <c r="D297" s="15"/>
      <c r="E297" s="14"/>
      <c r="F297" s="15"/>
      <c r="G297" s="12"/>
      <c r="H297" s="23"/>
    </row>
    <row r="298" spans="1:8" x14ac:dyDescent="0.2">
      <c r="A298" s="16"/>
      <c r="B298" s="17"/>
      <c r="C298" s="17"/>
      <c r="D298" s="15"/>
      <c r="E298" s="14"/>
      <c r="F298" s="15"/>
      <c r="G298" s="12"/>
      <c r="H298" s="23"/>
    </row>
    <row r="299" spans="1:8" x14ac:dyDescent="0.2">
      <c r="A299" s="16"/>
      <c r="B299" s="17"/>
      <c r="C299" s="17"/>
      <c r="D299" s="15"/>
      <c r="E299" s="14"/>
      <c r="F299" s="15"/>
      <c r="G299" s="12"/>
      <c r="H299" s="23"/>
    </row>
    <row r="300" spans="1:8" x14ac:dyDescent="0.2">
      <c r="A300" s="16"/>
      <c r="B300" s="17"/>
      <c r="C300" s="17"/>
      <c r="D300" s="15"/>
      <c r="E300" s="14"/>
      <c r="F300" s="15"/>
      <c r="G300" s="12"/>
      <c r="H300" s="23"/>
    </row>
    <row r="301" spans="1:8" x14ac:dyDescent="0.2">
      <c r="A301" s="16"/>
      <c r="B301" s="17"/>
      <c r="C301" s="17"/>
      <c r="D301" s="15"/>
      <c r="E301" s="14"/>
      <c r="F301" s="15"/>
      <c r="G301" s="12"/>
      <c r="H301" s="23"/>
    </row>
    <row r="302" spans="1:8" x14ac:dyDescent="0.2">
      <c r="A302" s="16"/>
      <c r="B302" s="17"/>
      <c r="C302" s="17"/>
      <c r="D302" s="15"/>
      <c r="E302" s="14"/>
      <c r="F302" s="15"/>
      <c r="G302" s="12"/>
      <c r="H302" s="23"/>
    </row>
    <row r="303" spans="1:8" x14ac:dyDescent="0.2">
      <c r="A303" s="16"/>
      <c r="B303" s="17"/>
      <c r="C303" s="17"/>
      <c r="D303" s="15"/>
      <c r="E303" s="14"/>
      <c r="F303" s="15"/>
      <c r="G303" s="12"/>
      <c r="H303" s="23"/>
    </row>
    <row r="304" spans="1:8" x14ac:dyDescent="0.2">
      <c r="A304" s="16"/>
      <c r="B304" s="17"/>
      <c r="C304" s="17"/>
      <c r="D304" s="15"/>
      <c r="E304" s="14"/>
      <c r="F304" s="15"/>
      <c r="G304" s="12"/>
      <c r="H304" s="23"/>
    </row>
    <row r="305" spans="1:8" x14ac:dyDescent="0.2">
      <c r="A305" s="16"/>
      <c r="B305" s="17"/>
      <c r="C305" s="17"/>
      <c r="D305" s="15"/>
      <c r="E305" s="14"/>
      <c r="F305" s="15"/>
      <c r="G305" s="12"/>
      <c r="H305" s="23"/>
    </row>
    <row r="306" spans="1:8" x14ac:dyDescent="0.2">
      <c r="A306" s="16"/>
      <c r="B306" s="17"/>
      <c r="C306" s="17"/>
      <c r="D306" s="15"/>
      <c r="E306" s="14"/>
      <c r="F306" s="15"/>
      <c r="G306" s="12"/>
      <c r="H306" s="23"/>
    </row>
    <row r="307" spans="1:8" x14ac:dyDescent="0.2">
      <c r="A307" s="16"/>
      <c r="B307" s="17"/>
      <c r="C307" s="17"/>
      <c r="D307" s="15"/>
      <c r="E307" s="14"/>
      <c r="F307" s="15"/>
      <c r="G307" s="12"/>
      <c r="H307" s="23"/>
    </row>
    <row r="308" spans="1:8" x14ac:dyDescent="0.2">
      <c r="A308" s="16"/>
      <c r="B308" s="17"/>
      <c r="C308" s="17"/>
      <c r="D308" s="15"/>
      <c r="E308" s="14"/>
      <c r="F308" s="15"/>
      <c r="G308" s="12"/>
      <c r="H308" s="23"/>
    </row>
    <row r="309" spans="1:8" x14ac:dyDescent="0.2">
      <c r="A309" s="16"/>
      <c r="B309" s="17"/>
      <c r="C309" s="17"/>
      <c r="D309" s="15"/>
      <c r="E309" s="14"/>
      <c r="F309" s="15"/>
      <c r="G309" s="12"/>
      <c r="H309" s="23"/>
    </row>
    <row r="310" spans="1:8" x14ac:dyDescent="0.2">
      <c r="A310" s="16"/>
      <c r="B310" s="17"/>
      <c r="C310" s="17"/>
      <c r="D310" s="15"/>
      <c r="E310" s="14"/>
      <c r="F310" s="15"/>
      <c r="G310" s="12"/>
      <c r="H310" s="23"/>
    </row>
    <row r="311" spans="1:8" x14ac:dyDescent="0.2">
      <c r="A311" s="16"/>
      <c r="B311" s="17"/>
      <c r="C311" s="17"/>
      <c r="D311" s="15"/>
      <c r="E311" s="14"/>
      <c r="F311" s="15"/>
      <c r="G311" s="12"/>
      <c r="H311" s="23"/>
    </row>
    <row r="312" spans="1:8" x14ac:dyDescent="0.2">
      <c r="A312" s="16"/>
      <c r="B312" s="17"/>
      <c r="C312" s="17"/>
      <c r="D312" s="15"/>
      <c r="E312" s="14"/>
      <c r="F312" s="15"/>
      <c r="G312" s="12"/>
      <c r="H312" s="23"/>
    </row>
    <row r="313" spans="1:8" x14ac:dyDescent="0.2">
      <c r="A313" s="16"/>
      <c r="B313" s="17"/>
      <c r="C313" s="17"/>
      <c r="D313" s="15"/>
      <c r="E313" s="14"/>
      <c r="F313" s="15"/>
      <c r="G313" s="12"/>
      <c r="H313" s="23"/>
    </row>
    <row r="314" spans="1:8" x14ac:dyDescent="0.2">
      <c r="A314" s="16"/>
      <c r="B314" s="17"/>
      <c r="C314" s="17"/>
      <c r="D314" s="15"/>
      <c r="E314" s="14"/>
      <c r="F314" s="15"/>
      <c r="G314" s="12"/>
      <c r="H314" s="23"/>
    </row>
    <row r="315" spans="1:8" x14ac:dyDescent="0.2">
      <c r="A315" s="16"/>
      <c r="B315" s="17"/>
      <c r="C315" s="17"/>
      <c r="D315" s="15"/>
      <c r="E315" s="14"/>
      <c r="F315" s="15"/>
      <c r="G315" s="12"/>
      <c r="H315" s="23"/>
    </row>
    <row r="316" spans="1:8" x14ac:dyDescent="0.2">
      <c r="A316" s="16"/>
      <c r="B316" s="17"/>
      <c r="C316" s="17"/>
      <c r="D316" s="15"/>
      <c r="E316" s="14"/>
      <c r="F316" s="15"/>
      <c r="G316" s="12"/>
      <c r="H316" s="23"/>
    </row>
    <row r="317" spans="1:8" x14ac:dyDescent="0.2">
      <c r="A317" s="16"/>
      <c r="B317" s="17"/>
      <c r="C317" s="17"/>
      <c r="D317" s="15"/>
      <c r="E317" s="14"/>
      <c r="F317" s="15"/>
      <c r="G317" s="12"/>
      <c r="H317" s="23"/>
    </row>
    <row r="318" spans="1:8" x14ac:dyDescent="0.2">
      <c r="A318" s="16"/>
      <c r="B318" s="17"/>
      <c r="C318" s="17"/>
      <c r="D318" s="15"/>
      <c r="E318" s="14"/>
      <c r="F318" s="15"/>
      <c r="G318" s="12"/>
      <c r="H318" s="23"/>
    </row>
    <row r="319" spans="1:8" x14ac:dyDescent="0.2">
      <c r="A319" s="16"/>
      <c r="B319" s="17"/>
      <c r="C319" s="17"/>
      <c r="D319" s="15"/>
      <c r="E319" s="14"/>
      <c r="F319" s="15"/>
      <c r="G319" s="12"/>
      <c r="H319" s="23"/>
    </row>
    <row r="320" spans="1:8" x14ac:dyDescent="0.2">
      <c r="A320" s="16"/>
      <c r="B320" s="17"/>
      <c r="C320" s="17"/>
      <c r="D320" s="15"/>
      <c r="E320" s="14"/>
      <c r="F320" s="15"/>
      <c r="G320" s="12"/>
      <c r="H320" s="23"/>
    </row>
    <row r="321" spans="1:8" x14ac:dyDescent="0.2">
      <c r="A321" s="16"/>
      <c r="B321" s="17"/>
      <c r="C321" s="17"/>
      <c r="D321" s="15"/>
      <c r="E321" s="14"/>
      <c r="F321" s="15"/>
      <c r="G321" s="12"/>
      <c r="H321" s="23"/>
    </row>
    <row r="322" spans="1:8" x14ac:dyDescent="0.2">
      <c r="A322" s="16"/>
      <c r="B322" s="17"/>
      <c r="C322" s="17"/>
      <c r="D322" s="15"/>
      <c r="E322" s="14"/>
      <c r="F322" s="15"/>
      <c r="G322" s="12"/>
      <c r="H322" s="23"/>
    </row>
    <row r="323" spans="1:8" x14ac:dyDescent="0.2">
      <c r="A323" s="16"/>
      <c r="B323" s="17"/>
      <c r="C323" s="17"/>
      <c r="D323" s="15"/>
      <c r="E323" s="14"/>
      <c r="F323" s="15"/>
      <c r="G323" s="12"/>
      <c r="H323" s="23"/>
    </row>
    <row r="324" spans="1:8" x14ac:dyDescent="0.2">
      <c r="A324" s="16"/>
      <c r="B324" s="17"/>
      <c r="C324" s="17"/>
      <c r="D324" s="15"/>
      <c r="E324" s="14"/>
      <c r="F324" s="15"/>
      <c r="G324" s="12"/>
      <c r="H324" s="23"/>
    </row>
    <row r="325" spans="1:8" x14ac:dyDescent="0.2">
      <c r="A325" s="16"/>
      <c r="B325" s="17"/>
      <c r="C325" s="17"/>
      <c r="D325" s="15"/>
      <c r="E325" s="14"/>
      <c r="F325" s="15"/>
      <c r="G325" s="12"/>
      <c r="H325" s="23"/>
    </row>
    <row r="326" spans="1:8" x14ac:dyDescent="0.2">
      <c r="A326" s="16"/>
      <c r="B326" s="17"/>
      <c r="C326" s="17"/>
      <c r="D326" s="15"/>
      <c r="E326" s="14"/>
      <c r="F326" s="15"/>
      <c r="G326" s="12"/>
      <c r="H326" s="23"/>
    </row>
    <row r="327" spans="1:8" x14ac:dyDescent="0.2">
      <c r="A327" s="16"/>
      <c r="B327" s="17"/>
      <c r="C327" s="17"/>
      <c r="D327" s="15"/>
      <c r="E327" s="14"/>
      <c r="F327" s="15"/>
      <c r="G327" s="12"/>
      <c r="H327" s="23"/>
    </row>
    <row r="328" spans="1:8" x14ac:dyDescent="0.2">
      <c r="A328" s="16"/>
      <c r="B328" s="17"/>
      <c r="C328" s="17"/>
      <c r="D328" s="15"/>
      <c r="E328" s="14"/>
      <c r="F328" s="15"/>
      <c r="G328" s="12"/>
      <c r="H328" s="23"/>
    </row>
    <row r="329" spans="1:8" x14ac:dyDescent="0.2">
      <c r="A329" s="16"/>
      <c r="B329" s="17"/>
      <c r="C329" s="17"/>
      <c r="D329" s="15"/>
      <c r="E329" s="14"/>
      <c r="F329" s="15"/>
      <c r="G329" s="12"/>
      <c r="H329" s="23"/>
    </row>
    <row r="330" spans="1:8" x14ac:dyDescent="0.2">
      <c r="A330" s="16"/>
      <c r="B330" s="17"/>
      <c r="C330" s="17"/>
      <c r="D330" s="15"/>
      <c r="E330" s="14"/>
      <c r="F330" s="15"/>
      <c r="G330" s="12"/>
      <c r="H330" s="23"/>
    </row>
    <row r="331" spans="1:8" x14ac:dyDescent="0.2">
      <c r="A331" s="16"/>
      <c r="B331" s="17"/>
      <c r="C331" s="17"/>
      <c r="D331" s="15"/>
      <c r="E331" s="14"/>
      <c r="F331" s="15"/>
      <c r="G331" s="12"/>
      <c r="H331" s="23"/>
    </row>
    <row r="332" spans="1:8" x14ac:dyDescent="0.2">
      <c r="A332" s="16"/>
      <c r="B332" s="17"/>
      <c r="C332" s="17"/>
      <c r="D332" s="15"/>
      <c r="E332" s="14"/>
      <c r="F332" s="15"/>
      <c r="G332" s="12"/>
      <c r="H332" s="23"/>
    </row>
    <row r="333" spans="1:8" x14ac:dyDescent="0.2">
      <c r="A333" s="16"/>
      <c r="B333" s="17"/>
      <c r="C333" s="17"/>
      <c r="D333" s="15"/>
      <c r="E333" s="14"/>
      <c r="F333" s="15"/>
      <c r="G333" s="12"/>
      <c r="H333" s="23"/>
    </row>
    <row r="334" spans="1:8" x14ac:dyDescent="0.2">
      <c r="A334" s="16"/>
      <c r="B334" s="17"/>
      <c r="C334" s="17"/>
      <c r="D334" s="15"/>
      <c r="E334" s="14"/>
      <c r="F334" s="15"/>
      <c r="G334" s="12"/>
      <c r="H334" s="23"/>
    </row>
    <row r="335" spans="1:8" x14ac:dyDescent="0.2">
      <c r="A335" s="16"/>
      <c r="B335" s="17"/>
      <c r="C335" s="17"/>
      <c r="D335" s="15"/>
      <c r="E335" s="14"/>
      <c r="F335" s="15"/>
      <c r="G335" s="12"/>
      <c r="H335" s="23"/>
    </row>
    <row r="336" spans="1:8" x14ac:dyDescent="0.2">
      <c r="A336" s="16"/>
      <c r="B336" s="17"/>
      <c r="C336" s="17"/>
      <c r="D336" s="15"/>
      <c r="E336" s="14"/>
      <c r="F336" s="15"/>
      <c r="G336" s="12"/>
      <c r="H336" s="23"/>
    </row>
    <row r="337" spans="1:8" x14ac:dyDescent="0.2">
      <c r="A337" s="16"/>
      <c r="B337" s="17"/>
      <c r="C337" s="17"/>
      <c r="D337" s="15"/>
      <c r="E337" s="14"/>
      <c r="F337" s="15"/>
      <c r="G337" s="12"/>
      <c r="H337" s="23"/>
    </row>
    <row r="338" spans="1:8" x14ac:dyDescent="0.2">
      <c r="A338" s="16"/>
      <c r="B338" s="17"/>
      <c r="C338" s="17"/>
      <c r="D338" s="15"/>
      <c r="E338" s="14"/>
      <c r="F338" s="15"/>
      <c r="G338" s="12"/>
      <c r="H338" s="23"/>
    </row>
    <row r="339" spans="1:8" x14ac:dyDescent="0.2">
      <c r="A339" s="16"/>
      <c r="B339" s="17"/>
      <c r="C339" s="17"/>
      <c r="D339" s="15"/>
      <c r="E339" s="14"/>
      <c r="F339" s="15"/>
      <c r="G339" s="12"/>
      <c r="H339" s="23"/>
    </row>
    <row r="340" spans="1:8" x14ac:dyDescent="0.2">
      <c r="A340" s="16"/>
      <c r="B340" s="17"/>
      <c r="C340" s="17"/>
      <c r="D340" s="15"/>
      <c r="E340" s="14"/>
      <c r="F340" s="15"/>
      <c r="G340" s="12"/>
      <c r="H340" s="23"/>
    </row>
    <row r="341" spans="1:8" x14ac:dyDescent="0.2">
      <c r="A341" s="16"/>
      <c r="B341" s="17"/>
      <c r="C341" s="17"/>
      <c r="D341" s="15"/>
      <c r="E341" s="14"/>
      <c r="F341" s="15"/>
      <c r="G341" s="12"/>
      <c r="H341" s="23"/>
    </row>
    <row r="342" spans="1:8" x14ac:dyDescent="0.2">
      <c r="A342" s="16"/>
      <c r="B342" s="17"/>
      <c r="C342" s="17"/>
      <c r="D342" s="15"/>
      <c r="E342" s="14"/>
      <c r="F342" s="15"/>
      <c r="G342" s="12"/>
      <c r="H342" s="23"/>
    </row>
    <row r="343" spans="1:8" x14ac:dyDescent="0.2">
      <c r="A343" s="16"/>
      <c r="B343" s="17"/>
      <c r="C343" s="17"/>
      <c r="D343" s="15"/>
      <c r="E343" s="14"/>
      <c r="F343" s="15"/>
      <c r="G343" s="12"/>
      <c r="H343" s="23"/>
    </row>
    <row r="344" spans="1:8" x14ac:dyDescent="0.2">
      <c r="A344" s="16"/>
      <c r="B344" s="17"/>
      <c r="C344" s="17"/>
      <c r="D344" s="15"/>
      <c r="E344" s="14"/>
      <c r="F344" s="15"/>
      <c r="G344" s="12"/>
      <c r="H344" s="23"/>
    </row>
    <row r="345" spans="1:8" x14ac:dyDescent="0.2">
      <c r="A345" s="16"/>
      <c r="B345" s="17"/>
      <c r="C345" s="17"/>
      <c r="D345" s="15"/>
      <c r="E345" s="14"/>
      <c r="F345" s="15"/>
      <c r="G345" s="12"/>
      <c r="H345" s="23"/>
    </row>
    <row r="346" spans="1:8" x14ac:dyDescent="0.2">
      <c r="A346" s="16"/>
      <c r="B346" s="17"/>
      <c r="C346" s="17"/>
      <c r="D346" s="15"/>
      <c r="E346" s="14"/>
      <c r="F346" s="15"/>
      <c r="G346" s="12"/>
      <c r="H346" s="23"/>
    </row>
    <row r="347" spans="1:8" x14ac:dyDescent="0.2">
      <c r="A347" s="16"/>
      <c r="B347" s="17"/>
      <c r="C347" s="17"/>
      <c r="D347" s="15"/>
      <c r="E347" s="14"/>
      <c r="F347" s="15"/>
      <c r="G347" s="12"/>
      <c r="H347" s="23"/>
    </row>
    <row r="348" spans="1:8" x14ac:dyDescent="0.2">
      <c r="A348" s="16"/>
      <c r="B348" s="17"/>
      <c r="C348" s="17"/>
      <c r="D348" s="15"/>
      <c r="E348" s="14"/>
      <c r="F348" s="15"/>
      <c r="G348" s="12"/>
      <c r="H348" s="23"/>
    </row>
    <row r="349" spans="1:8" x14ac:dyDescent="0.2">
      <c r="A349" s="16"/>
      <c r="B349" s="17"/>
      <c r="C349" s="17"/>
      <c r="D349" s="15"/>
      <c r="E349" s="14"/>
      <c r="F349" s="15"/>
      <c r="G349" s="12"/>
      <c r="H349" s="23"/>
    </row>
    <row r="350" spans="1:8" x14ac:dyDescent="0.2">
      <c r="A350" s="16"/>
      <c r="B350" s="17"/>
      <c r="C350" s="17"/>
      <c r="D350" s="15"/>
      <c r="E350" s="14"/>
      <c r="F350" s="15"/>
      <c r="G350" s="12"/>
      <c r="H350" s="23"/>
    </row>
    <row r="351" spans="1:8" x14ac:dyDescent="0.2">
      <c r="A351" s="16"/>
      <c r="B351" s="17"/>
      <c r="C351" s="17"/>
      <c r="D351" s="15"/>
      <c r="E351" s="14"/>
      <c r="F351" s="15"/>
      <c r="G351" s="12"/>
      <c r="H351" s="23"/>
    </row>
    <row r="352" spans="1:8" x14ac:dyDescent="0.2">
      <c r="A352" s="16"/>
      <c r="B352" s="17"/>
      <c r="C352" s="17"/>
      <c r="D352" s="15"/>
      <c r="E352" s="14"/>
      <c r="F352" s="15"/>
      <c r="G352" s="12"/>
      <c r="H352" s="23"/>
    </row>
    <row r="353" spans="1:8" x14ac:dyDescent="0.2">
      <c r="A353" s="16"/>
      <c r="B353" s="17"/>
      <c r="C353" s="17"/>
      <c r="D353" s="15"/>
      <c r="E353" s="14"/>
      <c r="F353" s="15"/>
      <c r="G353" s="12"/>
      <c r="H353" s="23"/>
    </row>
    <row r="354" spans="1:8" x14ac:dyDescent="0.2">
      <c r="A354" s="16"/>
      <c r="B354" s="17"/>
      <c r="C354" s="17"/>
      <c r="D354" s="15"/>
      <c r="E354" s="14"/>
      <c r="F354" s="15"/>
      <c r="G354" s="12"/>
      <c r="H354" s="23"/>
    </row>
    <row r="355" spans="1:8" x14ac:dyDescent="0.2">
      <c r="A355" s="16"/>
      <c r="B355" s="17"/>
      <c r="C355" s="17"/>
      <c r="D355" s="15"/>
      <c r="E355" s="14"/>
      <c r="F355" s="15"/>
      <c r="G355" s="12"/>
      <c r="H355" s="23"/>
    </row>
    <row r="356" spans="1:8" x14ac:dyDescent="0.2">
      <c r="A356" s="16"/>
      <c r="B356" s="17"/>
      <c r="C356" s="17"/>
      <c r="D356" s="15"/>
      <c r="E356" s="14"/>
      <c r="F356" s="15"/>
      <c r="G356" s="12"/>
      <c r="H356" s="23"/>
    </row>
    <row r="357" spans="1:8" x14ac:dyDescent="0.2">
      <c r="A357" s="16"/>
      <c r="B357" s="17"/>
      <c r="C357" s="17"/>
      <c r="D357" s="15"/>
      <c r="E357" s="14"/>
      <c r="F357" s="15"/>
      <c r="G357" s="12"/>
      <c r="H357" s="23"/>
    </row>
    <row r="358" spans="1:8" x14ac:dyDescent="0.2">
      <c r="A358" s="16"/>
      <c r="B358" s="17"/>
      <c r="C358" s="17"/>
      <c r="D358" s="15"/>
      <c r="E358" s="14"/>
      <c r="F358" s="15"/>
      <c r="G358" s="12"/>
      <c r="H358" s="23"/>
    </row>
    <row r="359" spans="1:8" x14ac:dyDescent="0.2">
      <c r="A359" s="16"/>
      <c r="B359" s="17"/>
      <c r="C359" s="17"/>
      <c r="D359" s="15"/>
      <c r="E359" s="14"/>
      <c r="F359" s="15"/>
      <c r="G359" s="12"/>
      <c r="H359" s="23"/>
    </row>
    <row r="360" spans="1:8" x14ac:dyDescent="0.2">
      <c r="A360" s="16"/>
      <c r="B360" s="17"/>
      <c r="C360" s="17"/>
      <c r="D360" s="15"/>
      <c r="E360" s="14"/>
      <c r="F360" s="15"/>
      <c r="G360" s="12"/>
      <c r="H360" s="23"/>
    </row>
    <row r="361" spans="1:8" x14ac:dyDescent="0.2">
      <c r="A361" s="16"/>
      <c r="B361" s="17"/>
      <c r="C361" s="17"/>
      <c r="D361" s="15"/>
      <c r="E361" s="14"/>
      <c r="F361" s="15"/>
      <c r="G361" s="12"/>
      <c r="H361" s="23"/>
    </row>
    <row r="362" spans="1:8" x14ac:dyDescent="0.2">
      <c r="A362" s="16"/>
      <c r="B362" s="17"/>
      <c r="C362" s="17"/>
      <c r="D362" s="15"/>
      <c r="E362" s="14"/>
      <c r="F362" s="15"/>
      <c r="G362" s="12"/>
      <c r="H362" s="23"/>
    </row>
    <row r="363" spans="1:8" x14ac:dyDescent="0.2">
      <c r="A363" s="16"/>
      <c r="B363" s="17"/>
      <c r="C363" s="17"/>
      <c r="D363" s="15"/>
      <c r="E363" s="14"/>
      <c r="F363" s="15"/>
      <c r="G363" s="12"/>
      <c r="H363" s="23"/>
    </row>
    <row r="364" spans="1:8" x14ac:dyDescent="0.2">
      <c r="A364" s="16"/>
      <c r="B364" s="17"/>
      <c r="C364" s="17"/>
      <c r="D364" s="15"/>
      <c r="E364" s="14"/>
      <c r="F364" s="15"/>
      <c r="G364" s="12"/>
      <c r="H364" s="23"/>
    </row>
    <row r="365" spans="1:8" x14ac:dyDescent="0.2">
      <c r="A365" s="16"/>
      <c r="B365" s="17"/>
      <c r="C365" s="17"/>
      <c r="D365" s="15"/>
      <c r="E365" s="14"/>
      <c r="F365" s="15"/>
      <c r="G365" s="12"/>
      <c r="H365" s="23"/>
    </row>
    <row r="366" spans="1:8" x14ac:dyDescent="0.2">
      <c r="A366" s="16"/>
      <c r="B366" s="17"/>
      <c r="C366" s="17"/>
      <c r="D366" s="15"/>
      <c r="E366" s="14"/>
      <c r="F366" s="15"/>
      <c r="G366" s="12"/>
      <c r="H366" s="23"/>
    </row>
    <row r="367" spans="1:8" x14ac:dyDescent="0.2">
      <c r="A367" s="16"/>
      <c r="B367" s="17"/>
      <c r="C367" s="17"/>
      <c r="D367" s="15"/>
      <c r="E367" s="14"/>
      <c r="F367" s="15"/>
      <c r="G367" s="12"/>
      <c r="H367" s="23"/>
    </row>
    <row r="368" spans="1:8" x14ac:dyDescent="0.2">
      <c r="A368" s="16"/>
      <c r="B368" s="17"/>
      <c r="C368" s="17"/>
      <c r="D368" s="15"/>
      <c r="E368" s="14"/>
      <c r="F368" s="15"/>
      <c r="G368" s="12"/>
      <c r="H368" s="23"/>
    </row>
    <row r="369" spans="1:8" x14ac:dyDescent="0.2">
      <c r="A369" s="16"/>
      <c r="B369" s="17"/>
      <c r="C369" s="17"/>
      <c r="D369" s="15"/>
      <c r="E369" s="14"/>
      <c r="F369" s="15"/>
      <c r="G369" s="12"/>
      <c r="H369" s="23"/>
    </row>
    <row r="370" spans="1:8" x14ac:dyDescent="0.2">
      <c r="A370" s="16"/>
      <c r="B370" s="17"/>
      <c r="C370" s="17"/>
      <c r="D370" s="15"/>
      <c r="E370" s="14"/>
      <c r="F370" s="15"/>
      <c r="G370" s="12"/>
      <c r="H370" s="23"/>
    </row>
    <row r="371" spans="1:8" x14ac:dyDescent="0.2">
      <c r="A371" s="16"/>
      <c r="B371" s="17"/>
      <c r="C371" s="17"/>
      <c r="D371" s="15"/>
      <c r="E371" s="14"/>
      <c r="F371" s="15"/>
      <c r="G371" s="12"/>
      <c r="H371" s="23"/>
    </row>
    <row r="372" spans="1:8" x14ac:dyDescent="0.2">
      <c r="A372" s="16"/>
      <c r="B372" s="17"/>
      <c r="C372" s="17"/>
      <c r="D372" s="15"/>
      <c r="E372" s="14"/>
      <c r="F372" s="15"/>
      <c r="G372" s="12"/>
      <c r="H372" s="23"/>
    </row>
    <row r="373" spans="1:8" x14ac:dyDescent="0.2">
      <c r="A373" s="16"/>
      <c r="B373" s="17"/>
      <c r="C373" s="17"/>
      <c r="D373" s="15"/>
      <c r="E373" s="14"/>
      <c r="F373" s="15"/>
      <c r="G373" s="12"/>
      <c r="H373" s="23"/>
    </row>
    <row r="374" spans="1:8" x14ac:dyDescent="0.2">
      <c r="A374" s="16"/>
      <c r="B374" s="17"/>
      <c r="C374" s="17"/>
      <c r="D374" s="15"/>
      <c r="E374" s="14"/>
      <c r="F374" s="15"/>
      <c r="G374" s="12"/>
      <c r="H374" s="23"/>
    </row>
    <row r="375" spans="1:8" x14ac:dyDescent="0.2">
      <c r="A375" s="16"/>
      <c r="B375" s="17"/>
      <c r="C375" s="17"/>
      <c r="D375" s="15"/>
      <c r="E375" s="14"/>
      <c r="F375" s="15"/>
      <c r="G375" s="12"/>
      <c r="H375" s="23"/>
    </row>
    <row r="376" spans="1:8" x14ac:dyDescent="0.2">
      <c r="A376" s="16"/>
      <c r="B376" s="17"/>
      <c r="C376" s="17"/>
      <c r="D376" s="15"/>
      <c r="E376" s="14"/>
      <c r="F376" s="15"/>
      <c r="G376" s="12"/>
      <c r="H376" s="23"/>
    </row>
    <row r="377" spans="1:8" x14ac:dyDescent="0.2">
      <c r="A377" s="16"/>
      <c r="B377" s="17"/>
      <c r="C377" s="17"/>
      <c r="D377" s="15"/>
      <c r="E377" s="14"/>
      <c r="F377" s="15"/>
      <c r="G377" s="12"/>
      <c r="H377" s="23"/>
    </row>
    <row r="378" spans="1:8" x14ac:dyDescent="0.2">
      <c r="A378" s="16"/>
      <c r="B378" s="17"/>
      <c r="C378" s="17"/>
      <c r="D378" s="15"/>
      <c r="E378" s="14"/>
      <c r="F378" s="15"/>
      <c r="G378" s="12"/>
      <c r="H378" s="23"/>
    </row>
    <row r="379" spans="1:8" x14ac:dyDescent="0.2">
      <c r="A379" s="16"/>
      <c r="B379" s="17"/>
      <c r="C379" s="17"/>
      <c r="D379" s="15"/>
      <c r="E379" s="14"/>
      <c r="F379" s="15"/>
      <c r="G379" s="12"/>
      <c r="H379" s="23"/>
    </row>
    <row r="380" spans="1:8" x14ac:dyDescent="0.2">
      <c r="A380" s="16"/>
      <c r="B380" s="17"/>
      <c r="C380" s="17"/>
      <c r="D380" s="15"/>
      <c r="E380" s="14"/>
      <c r="F380" s="15"/>
      <c r="G380" s="12"/>
      <c r="H380" s="23"/>
    </row>
    <row r="381" spans="1:8" x14ac:dyDescent="0.2">
      <c r="A381" s="16"/>
      <c r="B381" s="17"/>
      <c r="C381" s="17"/>
      <c r="D381" s="15"/>
      <c r="E381" s="14"/>
      <c r="F381" s="15"/>
      <c r="G381" s="12"/>
      <c r="H381" s="23"/>
    </row>
    <row r="382" spans="1:8" x14ac:dyDescent="0.2">
      <c r="A382" s="16"/>
      <c r="B382" s="17"/>
      <c r="C382" s="17"/>
      <c r="D382" s="15"/>
      <c r="E382" s="14"/>
      <c r="F382" s="15"/>
      <c r="G382" s="12"/>
      <c r="H382" s="23"/>
    </row>
    <row r="383" spans="1:8" x14ac:dyDescent="0.2">
      <c r="A383" s="16"/>
      <c r="B383" s="17"/>
      <c r="C383" s="17"/>
      <c r="D383" s="15"/>
      <c r="E383" s="14"/>
      <c r="F383" s="15"/>
      <c r="G383" s="12"/>
      <c r="H383" s="23"/>
    </row>
    <row r="384" spans="1:8" x14ac:dyDescent="0.2">
      <c r="A384" s="16"/>
      <c r="B384" s="17"/>
      <c r="C384" s="17"/>
      <c r="D384" s="15"/>
      <c r="E384" s="14"/>
      <c r="F384" s="15"/>
      <c r="G384" s="12"/>
      <c r="H384" s="23"/>
    </row>
    <row r="385" spans="1:8" x14ac:dyDescent="0.2">
      <c r="A385" s="16"/>
      <c r="B385" s="17"/>
      <c r="C385" s="17"/>
      <c r="D385" s="15"/>
      <c r="E385" s="14"/>
      <c r="F385" s="15"/>
      <c r="G385" s="12"/>
      <c r="H385" s="23"/>
    </row>
    <row r="386" spans="1:8" x14ac:dyDescent="0.2">
      <c r="A386" s="16"/>
      <c r="B386" s="17"/>
      <c r="C386" s="17"/>
      <c r="D386" s="15"/>
      <c r="E386" s="14"/>
      <c r="F386" s="15"/>
      <c r="G386" s="12"/>
      <c r="H386" s="23"/>
    </row>
    <row r="387" spans="1:8" x14ac:dyDescent="0.2">
      <c r="A387" s="16"/>
      <c r="B387" s="17"/>
      <c r="C387" s="17"/>
      <c r="D387" s="15"/>
      <c r="E387" s="14"/>
      <c r="F387" s="15"/>
      <c r="G387" s="12"/>
      <c r="H387" s="23"/>
    </row>
    <row r="388" spans="1:8" x14ac:dyDescent="0.2">
      <c r="A388" s="16"/>
      <c r="B388" s="17"/>
      <c r="C388" s="17"/>
      <c r="D388" s="15"/>
      <c r="E388" s="14"/>
      <c r="F388" s="15"/>
      <c r="G388" s="12"/>
      <c r="H388" s="23"/>
    </row>
    <row r="389" spans="1:8" x14ac:dyDescent="0.2">
      <c r="A389" s="16"/>
      <c r="B389" s="17"/>
      <c r="C389" s="17"/>
      <c r="D389" s="15"/>
      <c r="E389" s="14"/>
      <c r="F389" s="15"/>
      <c r="G389" s="12"/>
      <c r="H389" s="23"/>
    </row>
    <row r="390" spans="1:8" x14ac:dyDescent="0.2">
      <c r="A390" s="16"/>
      <c r="B390" s="17"/>
      <c r="C390" s="17"/>
      <c r="D390" s="15"/>
      <c r="E390" s="14"/>
      <c r="F390" s="15"/>
      <c r="G390" s="12"/>
      <c r="H390" s="23"/>
    </row>
    <row r="391" spans="1:8" x14ac:dyDescent="0.2">
      <c r="A391" s="16"/>
      <c r="B391" s="17"/>
      <c r="C391" s="17"/>
      <c r="D391" s="15"/>
      <c r="E391" s="14"/>
      <c r="F391" s="15"/>
      <c r="G391" s="12"/>
      <c r="H391" s="23"/>
    </row>
    <row r="392" spans="1:8" x14ac:dyDescent="0.2">
      <c r="A392" s="16"/>
      <c r="B392" s="17"/>
      <c r="C392" s="17"/>
      <c r="D392" s="15"/>
      <c r="E392" s="14"/>
      <c r="F392" s="15"/>
      <c r="G392" s="12"/>
      <c r="H392" s="23"/>
    </row>
    <row r="393" spans="1:8" x14ac:dyDescent="0.2">
      <c r="A393" s="16"/>
      <c r="B393" s="17"/>
      <c r="C393" s="17"/>
      <c r="D393" s="15"/>
      <c r="E393" s="14"/>
      <c r="F393" s="15"/>
      <c r="G393" s="12"/>
      <c r="H393" s="23"/>
    </row>
    <row r="394" spans="1:8" x14ac:dyDescent="0.2">
      <c r="A394" s="16"/>
      <c r="B394" s="17"/>
      <c r="C394" s="17"/>
      <c r="D394" s="15"/>
      <c r="E394" s="14"/>
      <c r="F394" s="15"/>
      <c r="G394" s="12"/>
      <c r="H394" s="23"/>
    </row>
    <row r="395" spans="1:8" x14ac:dyDescent="0.2">
      <c r="A395" s="16"/>
      <c r="B395" s="17"/>
      <c r="C395" s="17"/>
      <c r="D395" s="15"/>
      <c r="E395" s="14"/>
      <c r="F395" s="15"/>
      <c r="G395" s="12"/>
      <c r="H395" s="23"/>
    </row>
    <row r="396" spans="1:8" x14ac:dyDescent="0.2">
      <c r="A396" s="16"/>
      <c r="B396" s="17"/>
      <c r="C396" s="17"/>
      <c r="D396" s="15"/>
      <c r="E396" s="14"/>
      <c r="F396" s="15"/>
      <c r="G396" s="12"/>
      <c r="H396" s="23"/>
    </row>
    <row r="397" spans="1:8" x14ac:dyDescent="0.2">
      <c r="A397" s="16"/>
      <c r="B397" s="17"/>
      <c r="C397" s="17"/>
      <c r="D397" s="15"/>
      <c r="E397" s="14"/>
      <c r="F397" s="15"/>
      <c r="G397" s="12"/>
      <c r="H397" s="23"/>
    </row>
    <row r="398" spans="1:8" x14ac:dyDescent="0.2">
      <c r="A398" s="16"/>
      <c r="B398" s="17"/>
      <c r="C398" s="17"/>
      <c r="D398" s="15"/>
      <c r="E398" s="14"/>
      <c r="F398" s="15"/>
      <c r="G398" s="12"/>
      <c r="H398" s="23"/>
    </row>
    <row r="399" spans="1:8" x14ac:dyDescent="0.2">
      <c r="A399" s="16"/>
      <c r="B399" s="17"/>
      <c r="C399" s="17"/>
      <c r="D399" s="15"/>
      <c r="E399" s="14"/>
      <c r="F399" s="15"/>
      <c r="G399" s="12"/>
      <c r="H399" s="23"/>
    </row>
    <row r="400" spans="1:8" x14ac:dyDescent="0.2">
      <c r="A400" s="16"/>
      <c r="B400" s="17"/>
      <c r="C400" s="17"/>
      <c r="D400" s="15"/>
      <c r="E400" s="14"/>
      <c r="F400" s="15"/>
      <c r="G400" s="12"/>
      <c r="H400" s="23"/>
    </row>
    <row r="401" spans="1:8" x14ac:dyDescent="0.2">
      <c r="A401" s="16"/>
      <c r="B401" s="17"/>
      <c r="C401" s="17"/>
      <c r="D401" s="15"/>
      <c r="E401" s="14"/>
      <c r="F401" s="15"/>
      <c r="G401" s="12"/>
      <c r="H401" s="23"/>
    </row>
    <row r="402" spans="1:8" x14ac:dyDescent="0.2">
      <c r="A402" s="16"/>
      <c r="B402" s="17"/>
      <c r="C402" s="17"/>
      <c r="D402" s="15"/>
      <c r="E402" s="14"/>
      <c r="F402" s="15"/>
      <c r="G402" s="12"/>
      <c r="H402" s="23"/>
    </row>
    <row r="403" spans="1:8" x14ac:dyDescent="0.2">
      <c r="A403" s="16"/>
      <c r="B403" s="17"/>
      <c r="C403" s="17"/>
      <c r="D403" s="15"/>
      <c r="E403" s="14"/>
      <c r="F403" s="15"/>
      <c r="G403" s="12"/>
      <c r="H403" s="23"/>
    </row>
    <row r="404" spans="1:8" x14ac:dyDescent="0.2">
      <c r="A404" s="16"/>
      <c r="B404" s="17"/>
      <c r="C404" s="17"/>
      <c r="D404" s="15"/>
      <c r="E404" s="14"/>
      <c r="F404" s="15"/>
      <c r="G404" s="12"/>
      <c r="H404" s="23"/>
    </row>
    <row r="405" spans="1:8" x14ac:dyDescent="0.2">
      <c r="A405" s="16"/>
      <c r="B405" s="17"/>
      <c r="C405" s="17"/>
      <c r="D405" s="15"/>
      <c r="E405" s="14"/>
      <c r="F405" s="15"/>
      <c r="G405" s="12"/>
      <c r="H405" s="23"/>
    </row>
    <row r="406" spans="1:8" x14ac:dyDescent="0.2">
      <c r="A406" s="16"/>
      <c r="B406" s="17"/>
      <c r="C406" s="17"/>
      <c r="D406" s="15"/>
      <c r="E406" s="14"/>
      <c r="F406" s="15"/>
      <c r="G406" s="12"/>
      <c r="H406" s="23"/>
    </row>
    <row r="407" spans="1:8" x14ac:dyDescent="0.2">
      <c r="A407" s="16"/>
      <c r="B407" s="17"/>
      <c r="C407" s="17"/>
      <c r="D407" s="15"/>
      <c r="E407" s="14"/>
      <c r="F407" s="15"/>
      <c r="G407" s="12"/>
      <c r="H407" s="23"/>
    </row>
    <row r="408" spans="1:8" x14ac:dyDescent="0.2">
      <c r="A408" s="16"/>
      <c r="B408" s="17"/>
      <c r="C408" s="17"/>
      <c r="D408" s="15"/>
      <c r="E408" s="14"/>
      <c r="F408" s="15"/>
      <c r="G408" s="12"/>
      <c r="H408" s="23"/>
    </row>
    <row r="409" spans="1:8" x14ac:dyDescent="0.2">
      <c r="A409" s="16"/>
      <c r="B409" s="17"/>
      <c r="C409" s="17"/>
      <c r="D409" s="15"/>
      <c r="E409" s="14"/>
      <c r="F409" s="15"/>
      <c r="G409" s="12"/>
      <c r="H409" s="23"/>
    </row>
    <row r="410" spans="1:8" x14ac:dyDescent="0.2">
      <c r="A410" s="16"/>
      <c r="B410" s="17"/>
      <c r="C410" s="17"/>
      <c r="D410" s="15"/>
      <c r="E410" s="14"/>
      <c r="F410" s="15"/>
      <c r="G410" s="12"/>
      <c r="H410" s="23"/>
    </row>
    <row r="411" spans="1:8" x14ac:dyDescent="0.2">
      <c r="A411" s="16"/>
      <c r="B411" s="17"/>
      <c r="C411" s="17"/>
      <c r="D411" s="15"/>
      <c r="E411" s="14"/>
      <c r="F411" s="15"/>
      <c r="G411" s="12"/>
      <c r="H411" s="23"/>
    </row>
    <row r="412" spans="1:8" x14ac:dyDescent="0.2">
      <c r="A412" s="16"/>
      <c r="B412" s="17"/>
      <c r="C412" s="17"/>
      <c r="D412" s="15"/>
      <c r="E412" s="14"/>
      <c r="F412" s="15"/>
      <c r="G412" s="12"/>
      <c r="H412" s="23"/>
    </row>
    <row r="413" spans="1:8" x14ac:dyDescent="0.2">
      <c r="A413" s="16"/>
      <c r="B413" s="17"/>
      <c r="C413" s="17"/>
      <c r="D413" s="15"/>
      <c r="E413" s="14"/>
      <c r="F413" s="15"/>
      <c r="G413" s="12"/>
      <c r="H413" s="23"/>
    </row>
    <row r="414" spans="1:8" x14ac:dyDescent="0.2">
      <c r="A414" s="16"/>
      <c r="B414" s="17"/>
      <c r="C414" s="17"/>
      <c r="D414" s="15"/>
      <c r="E414" s="14"/>
      <c r="F414" s="15"/>
      <c r="G414" s="12"/>
      <c r="H414" s="23"/>
    </row>
    <row r="415" spans="1:8" x14ac:dyDescent="0.2">
      <c r="A415" s="16"/>
      <c r="B415" s="17"/>
      <c r="C415" s="17"/>
      <c r="D415" s="15"/>
      <c r="E415" s="14"/>
      <c r="F415" s="15"/>
      <c r="G415" s="12"/>
      <c r="H415" s="23"/>
    </row>
    <row r="416" spans="1:8" x14ac:dyDescent="0.2">
      <c r="A416" s="16"/>
      <c r="B416" s="17"/>
      <c r="C416" s="17"/>
      <c r="D416" s="15"/>
      <c r="E416" s="14"/>
      <c r="F416" s="15"/>
      <c r="G416" s="12"/>
      <c r="H416" s="23"/>
    </row>
    <row r="417" spans="1:8" x14ac:dyDescent="0.2">
      <c r="A417" s="16"/>
      <c r="B417" s="17"/>
      <c r="C417" s="17"/>
      <c r="D417" s="15"/>
      <c r="E417" s="14"/>
      <c r="F417" s="15"/>
      <c r="G417" s="12"/>
      <c r="H417" s="23"/>
    </row>
    <row r="418" spans="1:8" x14ac:dyDescent="0.2">
      <c r="A418" s="16"/>
      <c r="B418" s="17"/>
      <c r="C418" s="17"/>
      <c r="D418" s="15"/>
      <c r="E418" s="14"/>
      <c r="F418" s="15"/>
      <c r="G418" s="12"/>
      <c r="H418" s="23"/>
    </row>
    <row r="419" spans="1:8" x14ac:dyDescent="0.2">
      <c r="A419" s="16"/>
      <c r="B419" s="17"/>
      <c r="C419" s="17"/>
      <c r="D419" s="15"/>
      <c r="E419" s="14"/>
      <c r="F419" s="15"/>
      <c r="G419" s="12"/>
      <c r="H419" s="23"/>
    </row>
    <row r="420" spans="1:8" x14ac:dyDescent="0.2">
      <c r="A420" s="16"/>
      <c r="B420" s="17"/>
      <c r="C420" s="17"/>
      <c r="D420" s="15"/>
      <c r="E420" s="14"/>
      <c r="F420" s="15"/>
      <c r="G420" s="12"/>
      <c r="H420" s="23"/>
    </row>
    <row r="421" spans="1:8" x14ac:dyDescent="0.2">
      <c r="A421" s="16"/>
      <c r="B421" s="17"/>
      <c r="C421" s="17"/>
      <c r="D421" s="15"/>
      <c r="E421" s="14"/>
      <c r="F421" s="15"/>
      <c r="G421" s="12"/>
      <c r="H421" s="23"/>
    </row>
    <row r="422" spans="1:8" x14ac:dyDescent="0.2">
      <c r="A422" s="16"/>
      <c r="B422" s="17"/>
      <c r="C422" s="17"/>
      <c r="D422" s="15"/>
      <c r="E422" s="14"/>
      <c r="F422" s="15"/>
      <c r="G422" s="12"/>
      <c r="H422" s="23"/>
    </row>
    <row r="423" spans="1:8" x14ac:dyDescent="0.2">
      <c r="A423" s="16"/>
      <c r="B423" s="17"/>
      <c r="C423" s="17"/>
      <c r="D423" s="15"/>
      <c r="E423" s="14"/>
      <c r="F423" s="15"/>
      <c r="G423" s="12"/>
      <c r="H423" s="23"/>
    </row>
    <row r="424" spans="1:8" x14ac:dyDescent="0.2">
      <c r="A424" s="16"/>
      <c r="B424" s="17"/>
      <c r="C424" s="17"/>
      <c r="D424" s="15"/>
      <c r="E424" s="14"/>
      <c r="F424" s="15"/>
      <c r="G424" s="12"/>
      <c r="H424" s="23"/>
    </row>
    <row r="425" spans="1:8" x14ac:dyDescent="0.2">
      <c r="A425" s="16"/>
      <c r="B425" s="17"/>
      <c r="C425" s="17"/>
      <c r="D425" s="15"/>
      <c r="E425" s="14"/>
      <c r="F425" s="15"/>
      <c r="G425" s="12"/>
      <c r="H425" s="23"/>
    </row>
    <row r="426" spans="1:8" x14ac:dyDescent="0.2">
      <c r="A426" s="16"/>
      <c r="B426" s="17"/>
      <c r="C426" s="17"/>
      <c r="D426" s="15"/>
      <c r="E426" s="14"/>
      <c r="F426" s="15"/>
      <c r="G426" s="12"/>
      <c r="H426" s="23"/>
    </row>
    <row r="427" spans="1:8" x14ac:dyDescent="0.2">
      <c r="A427" s="16"/>
      <c r="B427" s="17"/>
      <c r="C427" s="17"/>
      <c r="D427" s="15"/>
      <c r="E427" s="14"/>
      <c r="F427" s="15"/>
      <c r="G427" s="12"/>
      <c r="H427" s="23"/>
    </row>
    <row r="428" spans="1:8" x14ac:dyDescent="0.2">
      <c r="A428" s="16"/>
      <c r="B428" s="17"/>
      <c r="C428" s="17"/>
      <c r="D428" s="15"/>
      <c r="E428" s="14"/>
      <c r="F428" s="15"/>
      <c r="G428" s="12"/>
      <c r="H428" s="23"/>
    </row>
    <row r="429" spans="1:8" x14ac:dyDescent="0.2">
      <c r="A429" s="16"/>
      <c r="B429" s="17"/>
      <c r="C429" s="17"/>
      <c r="D429" s="15"/>
      <c r="E429" s="14"/>
      <c r="F429" s="15"/>
      <c r="G429" s="12"/>
      <c r="H429" s="23"/>
    </row>
    <row r="430" spans="1:8" x14ac:dyDescent="0.2">
      <c r="A430" s="16"/>
      <c r="B430" s="17"/>
      <c r="C430" s="17"/>
      <c r="D430" s="15"/>
      <c r="E430" s="14"/>
      <c r="F430" s="15"/>
      <c r="G430" s="12"/>
      <c r="H430" s="23"/>
    </row>
    <row r="431" spans="1:8" x14ac:dyDescent="0.2">
      <c r="A431" s="16"/>
      <c r="B431" s="17"/>
      <c r="C431" s="17"/>
      <c r="D431" s="15"/>
      <c r="E431" s="14"/>
      <c r="F431" s="15"/>
      <c r="G431" s="12"/>
      <c r="H431" s="23"/>
    </row>
    <row r="432" spans="1:8" x14ac:dyDescent="0.2">
      <c r="A432" s="16"/>
      <c r="B432" s="17"/>
      <c r="C432" s="17"/>
      <c r="D432" s="15"/>
      <c r="E432" s="14"/>
      <c r="F432" s="15"/>
      <c r="G432" s="12"/>
      <c r="H432" s="23"/>
    </row>
    <row r="433" spans="1:8" x14ac:dyDescent="0.2">
      <c r="A433" s="16"/>
      <c r="B433" s="17"/>
      <c r="C433" s="17"/>
      <c r="D433" s="15"/>
      <c r="E433" s="14"/>
      <c r="F433" s="15"/>
      <c r="G433" s="12"/>
      <c r="H433" s="23"/>
    </row>
    <row r="434" spans="1:8" x14ac:dyDescent="0.2">
      <c r="A434" s="16"/>
      <c r="B434" s="17"/>
      <c r="C434" s="17"/>
      <c r="D434" s="15"/>
      <c r="E434" s="14"/>
      <c r="F434" s="15"/>
      <c r="G434" s="12"/>
      <c r="H434" s="23"/>
    </row>
    <row r="435" spans="1:8" x14ac:dyDescent="0.2">
      <c r="A435" s="16"/>
      <c r="B435" s="17"/>
      <c r="C435" s="17"/>
      <c r="D435" s="15"/>
      <c r="E435" s="14"/>
      <c r="F435" s="15"/>
      <c r="G435" s="12"/>
      <c r="H435" s="23"/>
    </row>
    <row r="436" spans="1:8" x14ac:dyDescent="0.2">
      <c r="A436" s="16"/>
      <c r="B436" s="17"/>
      <c r="C436" s="17"/>
      <c r="D436" s="15"/>
      <c r="E436" s="14"/>
      <c r="F436" s="15"/>
      <c r="G436" s="12"/>
      <c r="H436" s="23"/>
    </row>
    <row r="437" spans="1:8" x14ac:dyDescent="0.2">
      <c r="A437" s="16"/>
      <c r="B437" s="17"/>
      <c r="C437" s="17"/>
      <c r="D437" s="15"/>
      <c r="E437" s="14"/>
      <c r="F437" s="15"/>
      <c r="G437" s="12"/>
      <c r="H437" s="23"/>
    </row>
    <row r="438" spans="1:8" x14ac:dyDescent="0.2">
      <c r="A438" s="16"/>
      <c r="B438" s="17"/>
      <c r="C438" s="17"/>
      <c r="D438" s="15"/>
      <c r="E438" s="14"/>
      <c r="F438" s="15"/>
      <c r="G438" s="12"/>
      <c r="H438" s="23"/>
    </row>
    <row r="439" spans="1:8" x14ac:dyDescent="0.2">
      <c r="A439" s="16"/>
      <c r="B439" s="17"/>
      <c r="C439" s="17"/>
      <c r="D439" s="15"/>
      <c r="E439" s="14"/>
      <c r="F439" s="15"/>
      <c r="G439" s="12"/>
      <c r="H439" s="23"/>
    </row>
    <row r="440" spans="1:8" x14ac:dyDescent="0.2">
      <c r="A440" s="16"/>
      <c r="B440" s="17"/>
      <c r="C440" s="17"/>
      <c r="D440" s="15"/>
      <c r="E440" s="14"/>
      <c r="F440" s="15"/>
      <c r="G440" s="12"/>
      <c r="H440" s="23"/>
    </row>
    <row r="441" spans="1:8" x14ac:dyDescent="0.2">
      <c r="A441" s="16"/>
      <c r="B441" s="17"/>
      <c r="C441" s="17"/>
      <c r="D441" s="15"/>
      <c r="E441" s="14"/>
      <c r="F441" s="15"/>
      <c r="G441" s="12"/>
      <c r="H441" s="23"/>
    </row>
    <row r="442" spans="1:8" x14ac:dyDescent="0.2">
      <c r="A442" s="16"/>
      <c r="B442" s="17"/>
      <c r="C442" s="17"/>
      <c r="D442" s="15"/>
      <c r="E442" s="14"/>
      <c r="F442" s="15"/>
      <c r="G442" s="12"/>
      <c r="H442" s="23"/>
    </row>
    <row r="443" spans="1:8" x14ac:dyDescent="0.2">
      <c r="A443" s="16"/>
      <c r="B443" s="17"/>
      <c r="C443" s="17"/>
      <c r="D443" s="15"/>
      <c r="E443" s="14"/>
      <c r="F443" s="15"/>
      <c r="G443" s="12"/>
      <c r="H443" s="23"/>
    </row>
    <row r="444" spans="1:8" x14ac:dyDescent="0.2">
      <c r="A444" s="16"/>
      <c r="B444" s="17"/>
      <c r="C444" s="17"/>
      <c r="D444" s="15"/>
      <c r="E444" s="14"/>
      <c r="F444" s="15"/>
      <c r="G444" s="12"/>
      <c r="H444" s="23"/>
    </row>
    <row r="445" spans="1:8" x14ac:dyDescent="0.2">
      <c r="A445" s="16"/>
      <c r="B445" s="17"/>
      <c r="C445" s="17"/>
      <c r="D445" s="15"/>
      <c r="E445" s="14"/>
      <c r="F445" s="15"/>
      <c r="G445" s="12"/>
      <c r="H445" s="23"/>
    </row>
    <row r="446" spans="1:8" x14ac:dyDescent="0.2">
      <c r="A446" s="16"/>
      <c r="B446" s="17"/>
      <c r="C446" s="17"/>
      <c r="D446" s="15"/>
      <c r="E446" s="14"/>
      <c r="F446" s="15"/>
      <c r="G446" s="12"/>
      <c r="H446" s="23"/>
    </row>
    <row r="447" spans="1:8" x14ac:dyDescent="0.2">
      <c r="A447" s="16"/>
      <c r="B447" s="17"/>
      <c r="C447" s="17"/>
      <c r="D447" s="15"/>
      <c r="E447" s="14"/>
      <c r="F447" s="15"/>
      <c r="G447" s="12"/>
      <c r="H447" s="23"/>
    </row>
    <row r="448" spans="1:8" x14ac:dyDescent="0.2">
      <c r="A448" s="16"/>
      <c r="B448" s="17"/>
      <c r="C448" s="17"/>
      <c r="D448" s="15"/>
      <c r="E448" s="14"/>
      <c r="F448" s="15"/>
      <c r="G448" s="12"/>
      <c r="H448" s="23"/>
    </row>
    <row r="449" spans="1:8" x14ac:dyDescent="0.2">
      <c r="A449" s="16"/>
      <c r="B449" s="17"/>
      <c r="C449" s="17"/>
      <c r="D449" s="15"/>
      <c r="E449" s="14"/>
      <c r="F449" s="15"/>
      <c r="G449" s="12"/>
      <c r="H449" s="23"/>
    </row>
    <row r="450" spans="1:8" x14ac:dyDescent="0.2">
      <c r="A450" s="16"/>
      <c r="B450" s="17"/>
      <c r="C450" s="17"/>
      <c r="D450" s="15"/>
      <c r="E450" s="14"/>
      <c r="F450" s="15"/>
      <c r="G450" s="12"/>
      <c r="H450" s="23"/>
    </row>
    <row r="451" spans="1:8" x14ac:dyDescent="0.2">
      <c r="A451" s="16"/>
      <c r="B451" s="17"/>
      <c r="C451" s="17"/>
      <c r="D451" s="15"/>
      <c r="E451" s="14"/>
      <c r="F451" s="15"/>
      <c r="G451" s="12"/>
      <c r="H451" s="23"/>
    </row>
    <row r="452" spans="1:8" x14ac:dyDescent="0.2">
      <c r="A452" s="16"/>
      <c r="B452" s="17"/>
      <c r="C452" s="17"/>
      <c r="D452" s="15"/>
      <c r="E452" s="14"/>
      <c r="F452" s="15"/>
      <c r="G452" s="12"/>
      <c r="H452" s="23"/>
    </row>
    <row r="453" spans="1:8" x14ac:dyDescent="0.2">
      <c r="A453" s="16"/>
      <c r="B453" s="17"/>
      <c r="C453" s="17"/>
      <c r="D453" s="15"/>
      <c r="E453" s="14"/>
      <c r="F453" s="15"/>
      <c r="G453" s="12"/>
      <c r="H453" s="23"/>
    </row>
    <row r="454" spans="1:8" x14ac:dyDescent="0.2">
      <c r="A454" s="16"/>
      <c r="B454" s="17"/>
      <c r="C454" s="17"/>
      <c r="D454" s="15"/>
      <c r="E454" s="14"/>
      <c r="F454" s="15"/>
      <c r="G454" s="12"/>
      <c r="H454" s="23"/>
    </row>
    <row r="455" spans="1:8" x14ac:dyDescent="0.2">
      <c r="A455" s="16"/>
      <c r="B455" s="17"/>
      <c r="C455" s="17"/>
      <c r="D455" s="15"/>
      <c r="E455" s="14"/>
      <c r="F455" s="15"/>
      <c r="G455" s="12"/>
      <c r="H455" s="23"/>
    </row>
    <row r="456" spans="1:8" x14ac:dyDescent="0.2">
      <c r="A456" s="16"/>
      <c r="B456" s="17"/>
      <c r="C456" s="17"/>
      <c r="D456" s="15"/>
      <c r="E456" s="14"/>
      <c r="F456" s="15"/>
      <c r="G456" s="12"/>
      <c r="H456" s="23"/>
    </row>
    <row r="457" spans="1:8" x14ac:dyDescent="0.2">
      <c r="A457" s="16"/>
      <c r="B457" s="17"/>
      <c r="C457" s="17"/>
      <c r="D457" s="15"/>
      <c r="E457" s="14"/>
      <c r="F457" s="15"/>
      <c r="G457" s="12"/>
      <c r="H457" s="23"/>
    </row>
    <row r="458" spans="1:8" x14ac:dyDescent="0.2">
      <c r="A458" s="16"/>
      <c r="B458" s="17"/>
      <c r="C458" s="17"/>
      <c r="D458" s="15"/>
      <c r="E458" s="14"/>
      <c r="F458" s="15"/>
      <c r="G458" s="12"/>
      <c r="H458" s="23"/>
    </row>
    <row r="459" spans="1:8" x14ac:dyDescent="0.2">
      <c r="A459" s="16"/>
      <c r="B459" s="17"/>
      <c r="C459" s="17"/>
      <c r="D459" s="15"/>
      <c r="E459" s="14"/>
      <c r="F459" s="15"/>
      <c r="G459" s="12"/>
      <c r="H459" s="23"/>
    </row>
    <row r="460" spans="1:8" x14ac:dyDescent="0.2">
      <c r="A460" s="16"/>
      <c r="B460" s="17"/>
      <c r="C460" s="17"/>
      <c r="D460" s="15"/>
      <c r="E460" s="14"/>
      <c r="F460" s="15"/>
      <c r="G460" s="12"/>
      <c r="H460" s="23"/>
    </row>
    <row r="461" spans="1:8" x14ac:dyDescent="0.2">
      <c r="A461" s="16"/>
      <c r="B461" s="17"/>
      <c r="C461" s="17"/>
      <c r="D461" s="15"/>
      <c r="E461" s="14"/>
      <c r="F461" s="15"/>
      <c r="G461" s="12"/>
      <c r="H461" s="23"/>
    </row>
    <row r="462" spans="1:8" x14ac:dyDescent="0.2">
      <c r="A462" s="16"/>
      <c r="B462" s="17"/>
      <c r="C462" s="17"/>
      <c r="D462" s="15"/>
      <c r="E462" s="14"/>
      <c r="F462" s="15"/>
      <c r="G462" s="12"/>
      <c r="H462" s="23"/>
    </row>
    <row r="463" spans="1:8" x14ac:dyDescent="0.2">
      <c r="A463" s="16"/>
      <c r="B463" s="17"/>
      <c r="C463" s="17"/>
      <c r="D463" s="15"/>
      <c r="E463" s="14"/>
      <c r="F463" s="15"/>
      <c r="G463" s="12"/>
      <c r="H463" s="23"/>
    </row>
    <row r="464" spans="1:8" x14ac:dyDescent="0.2">
      <c r="A464" s="16"/>
      <c r="B464" s="17"/>
      <c r="C464" s="17"/>
      <c r="D464" s="15"/>
      <c r="E464" s="14"/>
      <c r="F464" s="15"/>
      <c r="G464" s="12"/>
      <c r="H464" s="23"/>
    </row>
    <row r="465" spans="1:8" x14ac:dyDescent="0.2">
      <c r="A465" s="16"/>
      <c r="B465" s="17"/>
      <c r="C465" s="17"/>
      <c r="D465" s="15"/>
      <c r="E465" s="14"/>
      <c r="F465" s="15"/>
      <c r="G465" s="12"/>
      <c r="H465" s="23"/>
    </row>
    <row r="466" spans="1:8" x14ac:dyDescent="0.2">
      <c r="A466" s="16"/>
      <c r="B466" s="17"/>
      <c r="C466" s="17"/>
      <c r="D466" s="15"/>
      <c r="E466" s="14"/>
      <c r="F466" s="15"/>
      <c r="G466" s="12"/>
      <c r="H466" s="23"/>
    </row>
    <row r="467" spans="1:8" x14ac:dyDescent="0.2">
      <c r="A467" s="16"/>
      <c r="B467" s="17"/>
      <c r="C467" s="17"/>
      <c r="D467" s="15"/>
      <c r="E467" s="14"/>
      <c r="F467" s="15"/>
      <c r="G467" s="12"/>
      <c r="H467" s="23"/>
    </row>
    <row r="468" spans="1:8" x14ac:dyDescent="0.2">
      <c r="A468" s="16"/>
      <c r="B468" s="17"/>
      <c r="C468" s="17"/>
      <c r="D468" s="15"/>
      <c r="E468" s="14"/>
      <c r="F468" s="15"/>
      <c r="G468" s="12"/>
      <c r="H468" s="23"/>
    </row>
    <row r="469" spans="1:8" x14ac:dyDescent="0.2">
      <c r="A469" s="16"/>
      <c r="B469" s="17"/>
      <c r="C469" s="17"/>
      <c r="D469" s="15"/>
      <c r="E469" s="14"/>
      <c r="F469" s="15"/>
      <c r="G469" s="12"/>
      <c r="H469" s="23"/>
    </row>
    <row r="470" spans="1:8" x14ac:dyDescent="0.2">
      <c r="A470" s="16"/>
      <c r="B470" s="17"/>
      <c r="C470" s="17"/>
      <c r="D470" s="15"/>
      <c r="E470" s="14"/>
      <c r="F470" s="15"/>
      <c r="G470" s="12"/>
      <c r="H470" s="23"/>
    </row>
    <row r="471" spans="1:8" x14ac:dyDescent="0.2">
      <c r="A471" s="16"/>
      <c r="B471" s="17"/>
      <c r="C471" s="17"/>
      <c r="D471" s="15"/>
      <c r="E471" s="14"/>
      <c r="F471" s="15"/>
      <c r="G471" s="12"/>
      <c r="H471" s="23"/>
    </row>
    <row r="472" spans="1:8" x14ac:dyDescent="0.2">
      <c r="A472" s="16"/>
      <c r="B472" s="17"/>
      <c r="C472" s="17"/>
      <c r="D472" s="15"/>
      <c r="E472" s="14"/>
      <c r="F472" s="15"/>
      <c r="G472" s="12"/>
      <c r="H472" s="23"/>
    </row>
    <row r="473" spans="1:8" x14ac:dyDescent="0.2">
      <c r="A473" s="16"/>
      <c r="B473" s="17"/>
      <c r="C473" s="17"/>
      <c r="D473" s="15"/>
      <c r="E473" s="14"/>
      <c r="F473" s="15"/>
      <c r="G473" s="12"/>
      <c r="H473" s="23"/>
    </row>
    <row r="474" spans="1:8" x14ac:dyDescent="0.2">
      <c r="A474" s="16"/>
      <c r="B474" s="17"/>
      <c r="C474" s="17"/>
      <c r="D474" s="15"/>
      <c r="E474" s="14"/>
      <c r="F474" s="15"/>
      <c r="G474" s="12"/>
      <c r="H474" s="23"/>
    </row>
    <row r="475" spans="1:8" x14ac:dyDescent="0.2">
      <c r="A475" s="16"/>
      <c r="B475" s="17"/>
      <c r="C475" s="17"/>
      <c r="D475" s="15"/>
      <c r="E475" s="14"/>
      <c r="F475" s="15"/>
      <c r="G475" s="12"/>
      <c r="H475" s="23"/>
    </row>
    <row r="476" spans="1:8" x14ac:dyDescent="0.2">
      <c r="A476" s="16"/>
      <c r="B476" s="17"/>
      <c r="C476" s="17"/>
      <c r="D476" s="15"/>
      <c r="E476" s="14"/>
      <c r="F476" s="15"/>
      <c r="G476" s="12"/>
      <c r="H476" s="23"/>
    </row>
    <row r="477" spans="1:8" x14ac:dyDescent="0.2">
      <c r="A477" s="16"/>
      <c r="B477" s="17"/>
      <c r="C477" s="17"/>
      <c r="D477" s="15"/>
      <c r="E477" s="14"/>
      <c r="F477" s="15"/>
      <c r="G477" s="12"/>
      <c r="H477" s="23"/>
    </row>
    <row r="478" spans="1:8" x14ac:dyDescent="0.2">
      <c r="A478" s="16"/>
      <c r="B478" s="17"/>
      <c r="C478" s="17"/>
      <c r="D478" s="15"/>
      <c r="E478" s="14"/>
      <c r="F478" s="15"/>
      <c r="G478" s="12"/>
      <c r="H478" s="23"/>
    </row>
    <row r="479" spans="1:8" x14ac:dyDescent="0.2">
      <c r="A479" s="16"/>
      <c r="B479" s="17"/>
      <c r="C479" s="17"/>
      <c r="D479" s="15"/>
      <c r="E479" s="14"/>
      <c r="F479" s="15"/>
      <c r="G479" s="12"/>
      <c r="H479" s="23"/>
    </row>
    <row r="480" spans="1:8" x14ac:dyDescent="0.2">
      <c r="A480" s="16"/>
      <c r="B480" s="17"/>
      <c r="C480" s="17"/>
      <c r="D480" s="15"/>
      <c r="E480" s="14"/>
      <c r="F480" s="15"/>
      <c r="G480" s="12"/>
      <c r="H480" s="23"/>
    </row>
    <row r="481" spans="1:8" x14ac:dyDescent="0.2">
      <c r="A481" s="16"/>
      <c r="B481" s="17"/>
      <c r="C481" s="17"/>
      <c r="D481" s="15"/>
      <c r="E481" s="14"/>
      <c r="F481" s="15"/>
      <c r="G481" s="12"/>
      <c r="H481" s="23"/>
    </row>
    <row r="482" spans="1:8" x14ac:dyDescent="0.2">
      <c r="A482" s="16"/>
      <c r="B482" s="17"/>
      <c r="C482" s="17"/>
      <c r="D482" s="15"/>
      <c r="E482" s="14"/>
      <c r="F482" s="15"/>
      <c r="G482" s="12"/>
      <c r="H482" s="23"/>
    </row>
    <row r="483" spans="1:8" x14ac:dyDescent="0.2">
      <c r="A483" s="16"/>
      <c r="B483" s="17"/>
      <c r="C483" s="17"/>
      <c r="D483" s="15"/>
      <c r="E483" s="14"/>
      <c r="F483" s="15"/>
      <c r="G483" s="12"/>
      <c r="H483" s="23"/>
    </row>
    <row r="484" spans="1:8" x14ac:dyDescent="0.2">
      <c r="A484" s="16"/>
      <c r="B484" s="17"/>
      <c r="C484" s="17"/>
      <c r="D484" s="15"/>
      <c r="E484" s="14"/>
      <c r="F484" s="15"/>
      <c r="G484" s="12"/>
      <c r="H484" s="23"/>
    </row>
    <row r="485" spans="1:8" x14ac:dyDescent="0.2">
      <c r="A485" s="16"/>
      <c r="B485" s="17"/>
      <c r="C485" s="17"/>
      <c r="D485" s="15"/>
      <c r="E485" s="14"/>
      <c r="F485" s="15"/>
      <c r="G485" s="12"/>
      <c r="H485" s="23"/>
    </row>
    <row r="486" spans="1:8" x14ac:dyDescent="0.2">
      <c r="A486" s="16"/>
      <c r="B486" s="17"/>
      <c r="C486" s="17"/>
      <c r="D486" s="15"/>
      <c r="E486" s="14"/>
      <c r="F486" s="15"/>
      <c r="G486" s="12"/>
      <c r="H486" s="23"/>
    </row>
    <row r="487" spans="1:8" x14ac:dyDescent="0.2">
      <c r="A487" s="16"/>
      <c r="B487" s="17"/>
      <c r="C487" s="17"/>
      <c r="D487" s="15"/>
      <c r="E487" s="14"/>
      <c r="F487" s="15"/>
      <c r="G487" s="12"/>
      <c r="H487" s="23"/>
    </row>
    <row r="488" spans="1:8" x14ac:dyDescent="0.2">
      <c r="A488" s="16"/>
      <c r="B488" s="17"/>
      <c r="C488" s="17"/>
      <c r="D488" s="15"/>
      <c r="E488" s="14"/>
      <c r="F488" s="15"/>
      <c r="G488" s="12"/>
      <c r="H488" s="23"/>
    </row>
    <row r="489" spans="1:8" x14ac:dyDescent="0.2">
      <c r="A489" s="16"/>
      <c r="B489" s="17"/>
      <c r="C489" s="17"/>
      <c r="D489" s="15"/>
      <c r="E489" s="14"/>
      <c r="F489" s="15"/>
      <c r="G489" s="12"/>
      <c r="H489" s="23"/>
    </row>
    <row r="490" spans="1:8" x14ac:dyDescent="0.2">
      <c r="A490" s="16"/>
      <c r="B490" s="17"/>
      <c r="C490" s="17"/>
      <c r="D490" s="15"/>
      <c r="E490" s="14"/>
      <c r="F490" s="15"/>
      <c r="G490" s="12"/>
      <c r="H490" s="23"/>
    </row>
    <row r="491" spans="1:8" x14ac:dyDescent="0.2">
      <c r="A491" s="16"/>
      <c r="B491" s="17"/>
      <c r="C491" s="17"/>
      <c r="D491" s="15"/>
      <c r="E491" s="14"/>
      <c r="F491" s="15"/>
      <c r="G491" s="12"/>
      <c r="H491" s="23"/>
    </row>
    <row r="492" spans="1:8" x14ac:dyDescent="0.2">
      <c r="A492" s="16"/>
      <c r="B492" s="17"/>
      <c r="C492" s="17"/>
      <c r="D492" s="15"/>
      <c r="E492" s="14"/>
      <c r="F492" s="15"/>
      <c r="G492" s="12"/>
      <c r="H492" s="23"/>
    </row>
    <row r="493" spans="1:8" x14ac:dyDescent="0.2">
      <c r="A493" s="16"/>
      <c r="B493" s="17"/>
      <c r="C493" s="17"/>
      <c r="D493" s="15"/>
      <c r="E493" s="14"/>
      <c r="F493" s="15"/>
      <c r="G493" s="12"/>
      <c r="H493" s="23"/>
    </row>
    <row r="494" spans="1:8" x14ac:dyDescent="0.2">
      <c r="A494" s="16"/>
      <c r="B494" s="17"/>
      <c r="C494" s="17"/>
      <c r="D494" s="15"/>
      <c r="E494" s="14"/>
      <c r="F494" s="15"/>
      <c r="G494" s="12"/>
      <c r="H494" s="23"/>
    </row>
    <row r="495" spans="1:8" x14ac:dyDescent="0.2">
      <c r="A495" s="16"/>
      <c r="B495" s="17"/>
      <c r="C495" s="17"/>
      <c r="D495" s="15"/>
      <c r="E495" s="14"/>
      <c r="F495" s="15"/>
      <c r="G495" s="12"/>
      <c r="H495" s="23"/>
    </row>
    <row r="496" spans="1:8" x14ac:dyDescent="0.2">
      <c r="A496" s="16"/>
      <c r="B496" s="17"/>
      <c r="C496" s="17"/>
      <c r="D496" s="15"/>
      <c r="E496" s="14"/>
      <c r="F496" s="15"/>
      <c r="G496" s="12"/>
      <c r="H496" s="23"/>
    </row>
    <row r="497" spans="1:8" x14ac:dyDescent="0.2">
      <c r="A497" s="16"/>
      <c r="B497" s="17"/>
      <c r="C497" s="17"/>
      <c r="D497" s="15"/>
      <c r="E497" s="14"/>
      <c r="F497" s="15"/>
      <c r="G497" s="12"/>
      <c r="H497" s="23"/>
    </row>
    <row r="498" spans="1:8" x14ac:dyDescent="0.2">
      <c r="A498" s="16"/>
      <c r="B498" s="17"/>
      <c r="C498" s="17"/>
      <c r="D498" s="15"/>
      <c r="E498" s="14"/>
      <c r="F498" s="15"/>
      <c r="G498" s="12"/>
      <c r="H498" s="23"/>
    </row>
    <row r="499" spans="1:8" x14ac:dyDescent="0.2">
      <c r="A499" s="16"/>
      <c r="B499" s="17"/>
      <c r="C499" s="17"/>
      <c r="D499" s="15"/>
      <c r="E499" s="14"/>
      <c r="F499" s="15"/>
      <c r="G499" s="12"/>
      <c r="H499" s="23"/>
    </row>
    <row r="500" spans="1:8" x14ac:dyDescent="0.2">
      <c r="A500" s="16"/>
      <c r="B500" s="17"/>
      <c r="C500" s="17"/>
      <c r="D500" s="15"/>
      <c r="E500" s="14"/>
      <c r="F500" s="15"/>
      <c r="G500" s="12"/>
      <c r="H500" s="23"/>
    </row>
    <row r="501" spans="1:8" x14ac:dyDescent="0.2">
      <c r="A501" s="16"/>
      <c r="B501" s="17"/>
      <c r="C501" s="17"/>
      <c r="D501" s="15"/>
      <c r="E501" s="14"/>
      <c r="F501" s="15"/>
      <c r="G501" s="12"/>
      <c r="H501" s="23"/>
    </row>
    <row r="502" spans="1:8" x14ac:dyDescent="0.2">
      <c r="A502" s="16"/>
      <c r="B502" s="17"/>
      <c r="C502" s="17"/>
      <c r="D502" s="15"/>
      <c r="E502" s="14"/>
      <c r="F502" s="15"/>
      <c r="G502" s="12"/>
      <c r="H502" s="23"/>
    </row>
  </sheetData>
  <phoneticPr fontId="5" type="noConversion"/>
  <dataValidations count="2">
    <dataValidation type="list" allowBlank="1" showInputMessage="1" showErrorMessage="1" sqref="B4:B502" xr:uid="{00000000-0002-0000-0300-000000000000}">
      <formula1>UTCOffset</formula1>
    </dataValidation>
    <dataValidation type="list" allowBlank="1" showInputMessage="1" showErrorMessage="1" sqref="C4:C502" xr:uid="{00000000-0002-0000-0300-000001000000}">
      <formula1>DSTRuleName</formula1>
    </dataValidation>
  </dataValidations>
  <hyperlinks>
    <hyperlink ref="H18" r:id="rId1" xr:uid="{00000000-0004-0000-0300-000000000000}"/>
  </hyperlinks>
  <pageMargins left="0.75" right="0.75" top="1" bottom="1" header="0.5" footer="0.5"/>
  <pageSetup orientation="portrait" r:id="rId2"/>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H147"/>
  <sheetViews>
    <sheetView showGridLines="0" workbookViewId="0"/>
  </sheetViews>
  <sheetFormatPr defaultColWidth="0" defaultRowHeight="12.75" zeroHeight="1" x14ac:dyDescent="0.2"/>
  <cols>
    <col min="1" max="1" width="14.28515625" style="5" bestFit="1" customWidth="1"/>
    <col min="2" max="2" width="38.42578125" style="4" customWidth="1"/>
    <col min="3" max="3" width="39.28515625" style="9" bestFit="1" customWidth="1"/>
    <col min="4" max="4" width="11.7109375" style="9" customWidth="1"/>
    <col min="5" max="5" width="28.5703125" style="10" bestFit="1" customWidth="1"/>
    <col min="6" max="6" width="28.7109375" style="10" bestFit="1" customWidth="1"/>
    <col min="7" max="16384" width="0" style="5" hidden="1"/>
  </cols>
  <sheetData>
    <row r="1" spans="1:8" x14ac:dyDescent="0.2">
      <c r="A1" s="27" t="s">
        <v>173</v>
      </c>
      <c r="B1" s="28" t="s">
        <v>183</v>
      </c>
      <c r="C1" s="29" t="s">
        <v>189</v>
      </c>
      <c r="D1" s="29" t="s">
        <v>219</v>
      </c>
      <c r="E1" s="30" t="s">
        <v>412</v>
      </c>
      <c r="F1" s="30" t="s">
        <v>413</v>
      </c>
    </row>
    <row r="2" spans="1:8" s="6" customFormat="1" ht="25.5" x14ac:dyDescent="0.2">
      <c r="A2" s="6" t="s">
        <v>175</v>
      </c>
      <c r="B2" s="7" t="s">
        <v>176</v>
      </c>
      <c r="C2" s="8" t="s">
        <v>192</v>
      </c>
      <c r="D2" s="31" t="b">
        <f>TRUE</f>
        <v>1</v>
      </c>
      <c r="E2" s="13">
        <f ca="1">IF(CurrentMonth&lt;=3,LastDOWInMonth(CurrentYear-1, 10, 1),LastDOWInMonth(CurrentYear, 10, 1))+(2/24)</f>
        <v>43401.083333333336</v>
      </c>
      <c r="F2" s="13">
        <f ca="1">IF(CurrentMonth&lt;=3,LastDOWInMonth(CurrentYear, 3, 1),LastDOWInMonth(CurrentYear+1, 3, 1))+(2/24)</f>
        <v>43555.083333333336</v>
      </c>
    </row>
    <row r="3" spans="1:8" s="6" customFormat="1" ht="25.5" x14ac:dyDescent="0.2">
      <c r="A3" s="6" t="s">
        <v>171</v>
      </c>
      <c r="B3" s="7" t="s">
        <v>181</v>
      </c>
      <c r="C3" s="8" t="s">
        <v>193</v>
      </c>
      <c r="D3" s="31" t="b">
        <f>TRUE</f>
        <v>1</v>
      </c>
      <c r="E3" s="13">
        <f ca="1">IF(CurrentMonth&lt;=2,NthDayOfWeek(CurrentYear-1,11, 1, 1),NthDayOfWeek(CurrentYear,11, 1, 1))+(2/24)</f>
        <v>43408.083333333336</v>
      </c>
      <c r="F3" s="13">
        <f ca="1">IF(CurrentMonth&lt;=2,NthDayOfWeek(CurrentYear,2, 3, 1),NthDayOfWeek(CurrentYear+1,2, 3, 1))+(2/24)</f>
        <v>43513.083333333336</v>
      </c>
      <c r="H3" s="86"/>
    </row>
    <row r="4" spans="1:8" s="6" customFormat="1" ht="25.5" x14ac:dyDescent="0.2">
      <c r="A4" s="6" t="s">
        <v>182</v>
      </c>
      <c r="B4" s="7" t="s">
        <v>182</v>
      </c>
      <c r="C4" s="8" t="s">
        <v>194</v>
      </c>
      <c r="D4" s="31" t="b">
        <f>TRUE</f>
        <v>1</v>
      </c>
      <c r="E4" s="13">
        <f ca="1">IF(CurrentMonth&lt;=3,NthDayOfWeek(CurrentYear-1,10, 2, 6),NthDayOfWeek(CurrentYear,10, 2, 6))+1+(2/24)</f>
        <v>43386.083333333336</v>
      </c>
      <c r="F4" s="13">
        <f ca="1">IF(CurrentMonth&lt;=3,NthDayOfWeek(CurrentYear,3, 2, 6),NthDayOfWeek(CurrentYear+1,3, 2, 6))+1+(2/24)</f>
        <v>43533.083333333336</v>
      </c>
      <c r="H4" s="86"/>
    </row>
    <row r="5" spans="1:8" s="6" customFormat="1" ht="25.5" x14ac:dyDescent="0.2">
      <c r="A5" s="6" t="s">
        <v>170</v>
      </c>
      <c r="B5" s="7" t="s">
        <v>170</v>
      </c>
      <c r="C5" s="8" t="s">
        <v>195</v>
      </c>
      <c r="D5" s="31" t="b">
        <f>TRUE</f>
        <v>1</v>
      </c>
      <c r="E5" s="13">
        <f ca="1">DATE(CurrentYear,4,1)+(2/24)</f>
        <v>43191.083333333336</v>
      </c>
      <c r="F5" s="13">
        <f ca="1">LastDOWInMonth(CurrentYear, 10, 1)+(2/24)</f>
        <v>43401.083333333336</v>
      </c>
      <c r="H5" s="86"/>
    </row>
    <row r="6" spans="1:8" s="6" customFormat="1" ht="25.5" x14ac:dyDescent="0.2">
      <c r="A6" s="6" t="s">
        <v>165</v>
      </c>
      <c r="B6" s="7" t="s">
        <v>165</v>
      </c>
      <c r="C6" s="8" t="s">
        <v>196</v>
      </c>
      <c r="D6" s="31" t="b">
        <f>TRUE</f>
        <v>1</v>
      </c>
      <c r="E6" s="13">
        <f ca="1">LastDOWInMonth(CurrentYear, 4, 6)+(2/24)</f>
        <v>43217.083333333336</v>
      </c>
      <c r="F6" s="13">
        <f ca="1">LastDOWInMonth(CurrentYear, 9,5)+(2/24)</f>
        <v>43370.083333333336</v>
      </c>
      <c r="H6" s="86"/>
    </row>
    <row r="7" spans="1:8" s="6" customFormat="1" ht="25.5" x14ac:dyDescent="0.2">
      <c r="A7" s="6" t="s">
        <v>179</v>
      </c>
      <c r="B7" s="7" t="s">
        <v>187</v>
      </c>
      <c r="C7" s="8" t="s">
        <v>197</v>
      </c>
      <c r="D7" s="31" t="b">
        <f>TRUE</f>
        <v>1</v>
      </c>
      <c r="E7" s="13">
        <f ca="1">LastDOWInMonth(CurrentYear, 3, 1)+(2/24)</f>
        <v>43184.083333333336</v>
      </c>
      <c r="F7" s="13">
        <f ca="1">LastDOWInMonth(CurrentYear, 10, 1)+(2/24)</f>
        <v>43401.083333333336</v>
      </c>
      <c r="H7" s="86"/>
    </row>
    <row r="8" spans="1:8" s="6" customFormat="1" ht="25.5" x14ac:dyDescent="0.2">
      <c r="A8" s="6" t="s">
        <v>172</v>
      </c>
      <c r="B8" s="7" t="s">
        <v>172</v>
      </c>
      <c r="C8" s="8" t="s">
        <v>198</v>
      </c>
      <c r="D8" s="31" t="b">
        <f>TRUE</f>
        <v>1</v>
      </c>
      <c r="E8" s="13">
        <f ca="1">IF(CurrentMonth&lt;=4,FirstDayOfWeekOnDate(CurrentYear-1, 9, 8, 1),FirstDayOfWeekOnDate(CurrentYear, 9, 8, 1))+(2/24)</f>
        <v>43352.083333333336</v>
      </c>
      <c r="F8" s="13">
        <f ca="1">IF(CurrentMonth&lt;=4,FirstDayOfWeekOnDate(CurrentYear, 4, 6, 1),FirstDayOfWeekOnDate(CurrentYear+1, 4, 6, 1))+(2/24)</f>
        <v>43562.083333333336</v>
      </c>
      <c r="H8" s="86"/>
    </row>
    <row r="9" spans="1:8" s="6" customFormat="1" ht="25.5" x14ac:dyDescent="0.2">
      <c r="A9" s="6" t="s">
        <v>167</v>
      </c>
      <c r="B9" s="7" t="s">
        <v>185</v>
      </c>
      <c r="C9" s="8" t="s">
        <v>199</v>
      </c>
      <c r="D9" s="31" t="b">
        <f>TRUE</f>
        <v>1</v>
      </c>
      <c r="E9" s="13">
        <f ca="1">DATE(CurrentYear,4,1)+(2/24)</f>
        <v>43191.083333333336</v>
      </c>
      <c r="F9" s="13">
        <f ca="1">DATE(CurrentYear,10,1)+(2/24)</f>
        <v>43374.083333333336</v>
      </c>
      <c r="H9" s="86"/>
    </row>
    <row r="10" spans="1:8" s="6" customFormat="1" ht="25.5" x14ac:dyDescent="0.2">
      <c r="A10" s="6" t="s">
        <v>166</v>
      </c>
      <c r="B10" s="7" t="s">
        <v>186</v>
      </c>
      <c r="C10" s="8" t="s">
        <v>200</v>
      </c>
      <c r="D10" s="31" t="b">
        <f>TRUE</f>
        <v>1</v>
      </c>
      <c r="E10" s="13">
        <f ca="1">IF(CurrentMonth&lt;=4,NthDayOfWeek(CurrentYear-1,9, 1, 1),NthDayOfWeek(CurrentYear,9, 1, 1))+(2/24)</f>
        <v>43345.083333333336</v>
      </c>
      <c r="F10" s="13">
        <f ca="1">IF(CurrentMonth&lt;=4,NthDayOfWeek(CurrentYear,4, 1, 1),NthDayOfWeek(CurrentYear+1,4, 1, 1))+(2/24)</f>
        <v>43562.083333333336</v>
      </c>
      <c r="H10" s="86"/>
    </row>
    <row r="11" spans="1:8" s="6" customFormat="1" ht="25.5" x14ac:dyDescent="0.2">
      <c r="A11" s="6" t="s">
        <v>178</v>
      </c>
      <c r="B11" s="7" t="s">
        <v>178</v>
      </c>
      <c r="C11" s="8" t="s">
        <v>201</v>
      </c>
      <c r="D11" s="31" t="b">
        <f>TRUE</f>
        <v>1</v>
      </c>
      <c r="E11" s="13">
        <f ca="1">IF(CurrentMonth&lt;=3,NthDayOfWeek(CurrentYear-1,10, 1, 1),NthDayOfWeek(CurrentYear,10, 1, 1))+(2/24)</f>
        <v>43380.083333333336</v>
      </c>
      <c r="F11" s="13">
        <f ca="1">IF(CurrentMonth&lt;=3,NthDayOfWeek(CurrentYear,3, 3, 1),NthDayOfWeek(CurrentYear+1,3, 3, 1))+(2/24)</f>
        <v>43541.083333333336</v>
      </c>
      <c r="H11" s="86"/>
    </row>
    <row r="12" spans="1:8" s="6" customFormat="1" x14ac:dyDescent="0.2">
      <c r="A12" s="6" t="s">
        <v>174</v>
      </c>
      <c r="B12" s="7" t="s">
        <v>184</v>
      </c>
      <c r="C12" s="8" t="s">
        <v>174</v>
      </c>
      <c r="D12" s="31" t="b">
        <f>TRUE</f>
        <v>1</v>
      </c>
      <c r="E12" s="13">
        <v>0</v>
      </c>
      <c r="F12" s="13"/>
      <c r="H12" s="86"/>
    </row>
    <row r="13" spans="1:8" s="6" customFormat="1" ht="38.25" x14ac:dyDescent="0.2">
      <c r="A13" s="6" t="s">
        <v>5</v>
      </c>
      <c r="B13" s="7" t="s">
        <v>180</v>
      </c>
      <c r="C13" s="8" t="s">
        <v>202</v>
      </c>
      <c r="D13" s="31" t="b">
        <f>TRUE</f>
        <v>1</v>
      </c>
      <c r="E13" s="13">
        <f ca="1">NthDayOfWeek(CurrentYear,4, 1, 1)+(2/24)</f>
        <v>43191.083333333336</v>
      </c>
      <c r="F13" s="13">
        <f ca="1">LastDOWInMonth(CurrentYear, 10, 1)+(2/24)</f>
        <v>43401.083333333336</v>
      </c>
      <c r="H13" s="86"/>
    </row>
    <row r="14" spans="1:8" s="6" customFormat="1" ht="25.5" x14ac:dyDescent="0.2">
      <c r="A14" s="6" t="s">
        <v>177</v>
      </c>
      <c r="B14" s="7" t="s">
        <v>168</v>
      </c>
      <c r="C14" s="8" t="s">
        <v>203</v>
      </c>
      <c r="D14" s="31" t="b">
        <f>TRUE</f>
        <v>1</v>
      </c>
      <c r="E14" s="13">
        <f ca="1">IF(CurrentMonth&lt;=3,NthDayOfWeek(CurrentYear-1,10, 1, 1),NthDayOfWeek(CurrentYear,10, 1, 1))+(2/24)</f>
        <v>43380.083333333336</v>
      </c>
      <c r="F14" s="13">
        <f ca="1">IF(CurrentMonth&lt;=3,NthDayOfWeek(CurrentYear,3, 3, 1),NthDayOfWeek(CurrentYear+1,3, 3, 1))+(2/24)</f>
        <v>43541.083333333336</v>
      </c>
      <c r="H14" s="86"/>
    </row>
    <row r="15" spans="1:8" s="6" customFormat="1" ht="25.5" x14ac:dyDescent="0.2">
      <c r="A15" s="6" t="s">
        <v>169</v>
      </c>
      <c r="B15" s="7" t="s">
        <v>169</v>
      </c>
      <c r="C15" s="8" t="s">
        <v>204</v>
      </c>
      <c r="D15" s="31" t="b">
        <f>TRUE</f>
        <v>1</v>
      </c>
      <c r="E15" s="13">
        <f ca="1">IF(CurrentMonth&lt;=1,NthDayOfWeek(CurrentYear-1,11, 1, 1),NthDayOfWeek(CurrentYear,11, 1, 1))+(2/24)</f>
        <v>43408.083333333336</v>
      </c>
      <c r="F15" s="13">
        <f ca="1">IF(CurrentMonth&lt;=1,LastDOWInMonth(CurrentYear, 1, 1),LastDOWInMonth(CurrentYear+1, 1, 1))+(2/24)</f>
        <v>43492.083333333336</v>
      </c>
      <c r="H15" s="86"/>
    </row>
    <row r="16" spans="1:8" s="6" customFormat="1" ht="25.5" x14ac:dyDescent="0.2">
      <c r="A16" s="6" t="s">
        <v>205</v>
      </c>
      <c r="B16" s="7" t="s">
        <v>84</v>
      </c>
      <c r="C16" s="8" t="s">
        <v>206</v>
      </c>
      <c r="D16" s="31" t="b">
        <f>TRUE</f>
        <v>1</v>
      </c>
      <c r="E16" s="13">
        <f ca="1">LastDOWInMonth(CurrentYear, 3, 5)+(2/24)</f>
        <v>43188.083333333336</v>
      </c>
      <c r="F16" s="13">
        <f ca="1">LastDOWInMonth(CurrentYear, 9, 6)+(2/24)</f>
        <v>43371.083333333336</v>
      </c>
      <c r="H16" s="86"/>
    </row>
    <row r="17" spans="1:8" s="6" customFormat="1" ht="25.5" x14ac:dyDescent="0.2">
      <c r="A17" s="6" t="s">
        <v>207</v>
      </c>
      <c r="B17" s="7" t="s">
        <v>208</v>
      </c>
      <c r="C17" s="8" t="s">
        <v>209</v>
      </c>
      <c r="D17" s="31" t="b">
        <f>TRUE</f>
        <v>1</v>
      </c>
      <c r="E17" s="13">
        <f ca="1">FirstDayOfWeekOnDate(CurrentYear, 4, 15, 6)+(2/24)</f>
        <v>43210.083333333336</v>
      </c>
      <c r="F17" s="13">
        <f ca="1">FirstDayOfWeekOnDate(CurrentYear, 10, 15, 6)+(2/24)</f>
        <v>43392.083333333336</v>
      </c>
      <c r="H17" s="86"/>
    </row>
    <row r="18" spans="1:8" s="6" customFormat="1" ht="25.5" x14ac:dyDescent="0.2">
      <c r="A18" s="6" t="s">
        <v>129</v>
      </c>
      <c r="B18" s="7" t="s">
        <v>129</v>
      </c>
      <c r="C18" s="8" t="s">
        <v>210</v>
      </c>
      <c r="D18" s="31" t="b">
        <f>TRUE</f>
        <v>1</v>
      </c>
      <c r="E18" s="13">
        <f ca="1">LastDOWInMonth(CurrentYear, 4, 1)+(2/24)</f>
        <v>43219.083333333336</v>
      </c>
      <c r="F18" s="13">
        <f ca="1">LastDOWInMonth(CurrentYear, 9, 1)+(2/24)</f>
        <v>43373.083333333336</v>
      </c>
      <c r="H18" s="86"/>
    </row>
    <row r="19" spans="1:8" s="6" customFormat="1" ht="25.5" x14ac:dyDescent="0.2">
      <c r="A19" s="6" t="s">
        <v>211</v>
      </c>
      <c r="B19" s="6" t="s">
        <v>211</v>
      </c>
      <c r="C19" s="8" t="s">
        <v>212</v>
      </c>
      <c r="D19" s="31" t="b">
        <f>TRUE</f>
        <v>1</v>
      </c>
      <c r="E19" s="13">
        <f ca="1">LastDOWInMonth(CurrentYear, 4, 1)+(2/24)</f>
        <v>43219.083333333336</v>
      </c>
      <c r="F19" s="13">
        <f ca="1">NthDayOfWeek(CurrentYear,10, 1, 1)+(2/24)</f>
        <v>43380.083333333336</v>
      </c>
      <c r="H19" s="86"/>
    </row>
    <row r="20" spans="1:8" s="6" customFormat="1" x14ac:dyDescent="0.2">
      <c r="C20" s="8"/>
      <c r="D20" s="31"/>
      <c r="E20" s="13"/>
      <c r="F20" s="13"/>
      <c r="H20" s="86"/>
    </row>
    <row r="21" spans="1:8" s="6" customFormat="1" x14ac:dyDescent="0.2">
      <c r="C21" s="8"/>
      <c r="D21" s="31"/>
      <c r="E21" s="13"/>
      <c r="F21" s="13"/>
      <c r="H21" s="86"/>
    </row>
    <row r="22" spans="1:8" s="6" customFormat="1" x14ac:dyDescent="0.2">
      <c r="C22" s="8"/>
      <c r="D22" s="31"/>
      <c r="E22" s="13"/>
      <c r="F22" s="13"/>
      <c r="H22" s="86"/>
    </row>
    <row r="23" spans="1:8" s="6" customFormat="1" x14ac:dyDescent="0.2">
      <c r="C23" s="8"/>
      <c r="D23" s="31"/>
      <c r="E23" s="13"/>
      <c r="F23" s="13"/>
      <c r="H23" s="86"/>
    </row>
    <row r="24" spans="1:8" s="6" customFormat="1" x14ac:dyDescent="0.2">
      <c r="C24" s="8"/>
      <c r="D24" s="31"/>
      <c r="E24" s="13"/>
      <c r="F24" s="13"/>
      <c r="H24" s="86"/>
    </row>
    <row r="25" spans="1:8" s="6" customFormat="1" x14ac:dyDescent="0.2">
      <c r="C25" s="8"/>
      <c r="D25" s="31"/>
      <c r="E25" s="13"/>
      <c r="F25" s="13"/>
      <c r="H25" s="86"/>
    </row>
    <row r="26" spans="1:8" s="6" customFormat="1" x14ac:dyDescent="0.2">
      <c r="C26" s="8"/>
      <c r="D26" s="31"/>
      <c r="E26" s="13"/>
      <c r="F26" s="13"/>
      <c r="H26" s="86"/>
    </row>
    <row r="27" spans="1:8" s="6" customFormat="1" x14ac:dyDescent="0.2">
      <c r="C27" s="8"/>
      <c r="D27" s="31"/>
      <c r="E27" s="13"/>
      <c r="F27" s="13"/>
      <c r="H27" s="86"/>
    </row>
    <row r="28" spans="1:8" s="6" customFormat="1" x14ac:dyDescent="0.2">
      <c r="C28" s="8"/>
      <c r="D28" s="31"/>
      <c r="E28" s="13"/>
      <c r="F28" s="13"/>
      <c r="H28" s="86"/>
    </row>
    <row r="29" spans="1:8" s="6" customFormat="1" x14ac:dyDescent="0.2">
      <c r="C29" s="8"/>
      <c r="D29" s="31"/>
      <c r="E29" s="13"/>
      <c r="F29" s="13"/>
      <c r="H29" s="86"/>
    </row>
    <row r="30" spans="1:8" s="6" customFormat="1" x14ac:dyDescent="0.2">
      <c r="C30" s="8"/>
      <c r="D30" s="31"/>
      <c r="E30" s="13"/>
      <c r="F30" s="13"/>
      <c r="H30" s="86"/>
    </row>
    <row r="31" spans="1:8" s="6" customFormat="1" x14ac:dyDescent="0.2">
      <c r="C31" s="8"/>
      <c r="D31" s="31"/>
      <c r="E31" s="13"/>
      <c r="F31" s="13"/>
      <c r="H31" s="86"/>
    </row>
    <row r="32" spans="1:8" s="6" customFormat="1" x14ac:dyDescent="0.2">
      <c r="C32" s="8"/>
      <c r="D32" s="31"/>
      <c r="E32" s="13"/>
      <c r="F32" s="13"/>
      <c r="H32" s="86"/>
    </row>
    <row r="33" spans="3:8" s="6" customFormat="1" x14ac:dyDescent="0.2">
      <c r="C33" s="8"/>
      <c r="D33" s="31"/>
      <c r="E33" s="13"/>
      <c r="F33" s="13"/>
      <c r="H33" s="86"/>
    </row>
    <row r="34" spans="3:8" s="6" customFormat="1" x14ac:dyDescent="0.2">
      <c r="C34" s="8"/>
      <c r="D34" s="31"/>
      <c r="E34" s="13"/>
      <c r="F34" s="13"/>
      <c r="H34" s="86"/>
    </row>
    <row r="35" spans="3:8" s="6" customFormat="1" x14ac:dyDescent="0.2">
      <c r="C35" s="8"/>
      <c r="D35" s="31"/>
      <c r="E35" s="13"/>
      <c r="F35" s="13"/>
      <c r="H35" s="86"/>
    </row>
    <row r="36" spans="3:8" s="6" customFormat="1" x14ac:dyDescent="0.2">
      <c r="C36" s="8"/>
      <c r="D36" s="31"/>
      <c r="E36" s="13"/>
      <c r="F36" s="13"/>
      <c r="H36" s="86"/>
    </row>
    <row r="37" spans="3:8" s="6" customFormat="1" x14ac:dyDescent="0.2">
      <c r="C37" s="8"/>
      <c r="D37" s="31"/>
      <c r="E37" s="13"/>
      <c r="F37" s="13"/>
      <c r="H37" s="86"/>
    </row>
    <row r="38" spans="3:8" s="6" customFormat="1" x14ac:dyDescent="0.2">
      <c r="C38" s="8"/>
      <c r="D38" s="31"/>
      <c r="E38" s="13"/>
      <c r="F38" s="13"/>
      <c r="H38" s="86"/>
    </row>
    <row r="39" spans="3:8" s="6" customFormat="1" x14ac:dyDescent="0.2">
      <c r="C39" s="8"/>
      <c r="D39" s="31"/>
      <c r="E39" s="13"/>
      <c r="F39" s="13"/>
      <c r="H39" s="86"/>
    </row>
    <row r="40" spans="3:8" s="6" customFormat="1" x14ac:dyDescent="0.2">
      <c r="C40" s="8"/>
      <c r="D40" s="31"/>
      <c r="E40" s="13"/>
      <c r="F40" s="13"/>
      <c r="H40" s="86"/>
    </row>
    <row r="41" spans="3:8" s="6" customFormat="1" x14ac:dyDescent="0.2">
      <c r="C41" s="8"/>
      <c r="D41" s="31"/>
      <c r="E41" s="13"/>
      <c r="F41" s="13"/>
      <c r="H41" s="86"/>
    </row>
    <row r="42" spans="3:8" s="6" customFormat="1" x14ac:dyDescent="0.2">
      <c r="C42" s="8"/>
      <c r="D42" s="31"/>
      <c r="E42" s="13"/>
      <c r="F42" s="13"/>
      <c r="H42" s="86"/>
    </row>
    <row r="43" spans="3:8" s="6" customFormat="1" x14ac:dyDescent="0.2">
      <c r="C43" s="8"/>
      <c r="D43" s="31"/>
      <c r="E43" s="13"/>
      <c r="F43" s="13"/>
      <c r="H43" s="86"/>
    </row>
    <row r="44" spans="3:8" s="6" customFormat="1" x14ac:dyDescent="0.2">
      <c r="C44" s="8"/>
      <c r="D44" s="31"/>
      <c r="E44" s="13"/>
      <c r="F44" s="13"/>
      <c r="H44" s="86"/>
    </row>
    <row r="45" spans="3:8" s="6" customFormat="1" x14ac:dyDescent="0.2">
      <c r="C45" s="8"/>
      <c r="D45" s="31"/>
      <c r="E45" s="13"/>
      <c r="F45" s="13"/>
      <c r="H45" s="86"/>
    </row>
    <row r="46" spans="3:8" s="6" customFormat="1" x14ac:dyDescent="0.2">
      <c r="C46" s="8"/>
      <c r="D46" s="31"/>
      <c r="E46" s="13"/>
      <c r="F46" s="13"/>
      <c r="H46" s="86"/>
    </row>
    <row r="47" spans="3:8" s="6" customFormat="1" x14ac:dyDescent="0.2">
      <c r="C47" s="8"/>
      <c r="D47" s="31"/>
      <c r="E47" s="13"/>
      <c r="F47" s="13"/>
      <c r="H47" s="86"/>
    </row>
    <row r="48" spans="3:8" s="6" customFormat="1" x14ac:dyDescent="0.2">
      <c r="C48" s="8"/>
      <c r="D48" s="31"/>
      <c r="E48" s="13"/>
      <c r="F48" s="13"/>
      <c r="H48" s="86"/>
    </row>
    <row r="49" spans="3:8" s="6" customFormat="1" x14ac:dyDescent="0.2">
      <c r="C49" s="8"/>
      <c r="D49" s="31"/>
      <c r="E49" s="13"/>
      <c r="F49" s="13"/>
      <c r="H49" s="86"/>
    </row>
    <row r="50" spans="3:8" s="24" customFormat="1" x14ac:dyDescent="0.2">
      <c r="C50" s="25"/>
      <c r="D50" s="32"/>
      <c r="E50" s="26"/>
      <c r="F50" s="26"/>
      <c r="H50" s="87"/>
    </row>
    <row r="51" spans="3:8" hidden="1" x14ac:dyDescent="0.2">
      <c r="H51" s="88"/>
    </row>
    <row r="52" spans="3:8" hidden="1" x14ac:dyDescent="0.2">
      <c r="H52" s="88"/>
    </row>
    <row r="53" spans="3:8" hidden="1" x14ac:dyDescent="0.2">
      <c r="H53" s="88"/>
    </row>
    <row r="54" spans="3:8" hidden="1" x14ac:dyDescent="0.2">
      <c r="H54" s="88"/>
    </row>
    <row r="55" spans="3:8" hidden="1" x14ac:dyDescent="0.2">
      <c r="H55" s="88"/>
    </row>
    <row r="56" spans="3:8" hidden="1" x14ac:dyDescent="0.2">
      <c r="H56" s="88"/>
    </row>
    <row r="57" spans="3:8" hidden="1" x14ac:dyDescent="0.2">
      <c r="H57" s="88"/>
    </row>
    <row r="58" spans="3:8" hidden="1" x14ac:dyDescent="0.2">
      <c r="H58" s="88"/>
    </row>
    <row r="59" spans="3:8" hidden="1" x14ac:dyDescent="0.2">
      <c r="H59" s="88"/>
    </row>
    <row r="60" spans="3:8" hidden="1" x14ac:dyDescent="0.2">
      <c r="H60" s="88"/>
    </row>
    <row r="61" spans="3:8" hidden="1" x14ac:dyDescent="0.2">
      <c r="H61" s="88"/>
    </row>
    <row r="62" spans="3:8" hidden="1" x14ac:dyDescent="0.2">
      <c r="H62" s="88"/>
    </row>
    <row r="63" spans="3:8" hidden="1" x14ac:dyDescent="0.2">
      <c r="H63" s="88"/>
    </row>
    <row r="64" spans="3:8" hidden="1" x14ac:dyDescent="0.2">
      <c r="H64" s="88"/>
    </row>
    <row r="65" spans="8:8" hidden="1" x14ac:dyDescent="0.2">
      <c r="H65" s="88"/>
    </row>
    <row r="66" spans="8:8" hidden="1" x14ac:dyDescent="0.2">
      <c r="H66" s="88"/>
    </row>
    <row r="67" spans="8:8" hidden="1" x14ac:dyDescent="0.2">
      <c r="H67" s="88"/>
    </row>
    <row r="68" spans="8:8" hidden="1" x14ac:dyDescent="0.2">
      <c r="H68" s="88"/>
    </row>
    <row r="69" spans="8:8" hidden="1" x14ac:dyDescent="0.2">
      <c r="H69" s="88"/>
    </row>
    <row r="70" spans="8:8" hidden="1" x14ac:dyDescent="0.2">
      <c r="H70" s="88"/>
    </row>
    <row r="71" spans="8:8" hidden="1" x14ac:dyDescent="0.2">
      <c r="H71" s="88"/>
    </row>
    <row r="72" spans="8:8" hidden="1" x14ac:dyDescent="0.2">
      <c r="H72" s="88"/>
    </row>
    <row r="73" spans="8:8" hidden="1" x14ac:dyDescent="0.2">
      <c r="H73" s="88"/>
    </row>
    <row r="74" spans="8:8" hidden="1" x14ac:dyDescent="0.2">
      <c r="H74" s="88"/>
    </row>
    <row r="75" spans="8:8" hidden="1" x14ac:dyDescent="0.2">
      <c r="H75" s="88"/>
    </row>
    <row r="76" spans="8:8" hidden="1" x14ac:dyDescent="0.2">
      <c r="H76" s="88"/>
    </row>
    <row r="77" spans="8:8" hidden="1" x14ac:dyDescent="0.2">
      <c r="H77" s="88"/>
    </row>
    <row r="78" spans="8:8" hidden="1" x14ac:dyDescent="0.2">
      <c r="H78" s="88"/>
    </row>
    <row r="79" spans="8:8" hidden="1" x14ac:dyDescent="0.2">
      <c r="H79" s="88"/>
    </row>
    <row r="80" spans="8:8" hidden="1" x14ac:dyDescent="0.2">
      <c r="H80" s="88"/>
    </row>
    <row r="81" spans="8:8" hidden="1" x14ac:dyDescent="0.2">
      <c r="H81" s="88"/>
    </row>
    <row r="82" spans="8:8" hidden="1" x14ac:dyDescent="0.2">
      <c r="H82" s="88"/>
    </row>
    <row r="83" spans="8:8" hidden="1" x14ac:dyDescent="0.2">
      <c r="H83" s="88"/>
    </row>
    <row r="84" spans="8:8" hidden="1" x14ac:dyDescent="0.2">
      <c r="H84" s="88"/>
    </row>
    <row r="85" spans="8:8" hidden="1" x14ac:dyDescent="0.2">
      <c r="H85" s="88"/>
    </row>
    <row r="86" spans="8:8" hidden="1" x14ac:dyDescent="0.2">
      <c r="H86" s="88"/>
    </row>
    <row r="87" spans="8:8" hidden="1" x14ac:dyDescent="0.2">
      <c r="H87" s="88"/>
    </row>
    <row r="88" spans="8:8" hidden="1" x14ac:dyDescent="0.2">
      <c r="H88" s="88"/>
    </row>
    <row r="89" spans="8:8" hidden="1" x14ac:dyDescent="0.2">
      <c r="H89" s="88"/>
    </row>
    <row r="90" spans="8:8" hidden="1" x14ac:dyDescent="0.2">
      <c r="H90" s="88"/>
    </row>
    <row r="91" spans="8:8" hidden="1" x14ac:dyDescent="0.2">
      <c r="H91" s="88"/>
    </row>
    <row r="92" spans="8:8" hidden="1" x14ac:dyDescent="0.2">
      <c r="H92" s="88"/>
    </row>
    <row r="93" spans="8:8" hidden="1" x14ac:dyDescent="0.2">
      <c r="H93" s="88"/>
    </row>
    <row r="94" spans="8:8" hidden="1" x14ac:dyDescent="0.2">
      <c r="H94" s="88"/>
    </row>
    <row r="95" spans="8:8" hidden="1" x14ac:dyDescent="0.2">
      <c r="H95" s="88"/>
    </row>
    <row r="96" spans="8:8" hidden="1" x14ac:dyDescent="0.2">
      <c r="H96" s="88"/>
    </row>
    <row r="97" spans="8:8" hidden="1" x14ac:dyDescent="0.2">
      <c r="H97" s="88"/>
    </row>
    <row r="98" spans="8:8" hidden="1" x14ac:dyDescent="0.2">
      <c r="H98" s="88"/>
    </row>
    <row r="99" spans="8:8" hidden="1" x14ac:dyDescent="0.2">
      <c r="H99" s="88"/>
    </row>
    <row r="100" spans="8:8" hidden="1" x14ac:dyDescent="0.2">
      <c r="H100" s="88"/>
    </row>
    <row r="101" spans="8:8" hidden="1" x14ac:dyDescent="0.2">
      <c r="H101" s="88"/>
    </row>
    <row r="102" spans="8:8" hidden="1" x14ac:dyDescent="0.2">
      <c r="H102" s="88"/>
    </row>
    <row r="103" spans="8:8" hidden="1" x14ac:dyDescent="0.2">
      <c r="H103" s="88"/>
    </row>
    <row r="104" spans="8:8" hidden="1" x14ac:dyDescent="0.2">
      <c r="H104" s="88"/>
    </row>
    <row r="105" spans="8:8" hidden="1" x14ac:dyDescent="0.2">
      <c r="H105" s="88"/>
    </row>
    <row r="106" spans="8:8" hidden="1" x14ac:dyDescent="0.2">
      <c r="H106" s="88"/>
    </row>
    <row r="107" spans="8:8" hidden="1" x14ac:dyDescent="0.2">
      <c r="H107" s="88"/>
    </row>
    <row r="108" spans="8:8" hidden="1" x14ac:dyDescent="0.2">
      <c r="H108" s="88"/>
    </row>
    <row r="109" spans="8:8" hidden="1" x14ac:dyDescent="0.2">
      <c r="H109" s="88"/>
    </row>
    <row r="110" spans="8:8" hidden="1" x14ac:dyDescent="0.2">
      <c r="H110" s="88"/>
    </row>
    <row r="111" spans="8:8" hidden="1" x14ac:dyDescent="0.2">
      <c r="H111" s="88"/>
    </row>
    <row r="112" spans="8:8" hidden="1" x14ac:dyDescent="0.2">
      <c r="H112" s="88"/>
    </row>
    <row r="113" spans="8:8" hidden="1" x14ac:dyDescent="0.2">
      <c r="H113" s="88"/>
    </row>
    <row r="114" spans="8:8" hidden="1" x14ac:dyDescent="0.2">
      <c r="H114" s="88"/>
    </row>
    <row r="115" spans="8:8" hidden="1" x14ac:dyDescent="0.2">
      <c r="H115" s="88"/>
    </row>
    <row r="116" spans="8:8" hidden="1" x14ac:dyDescent="0.2">
      <c r="H116" s="88"/>
    </row>
    <row r="117" spans="8:8" hidden="1" x14ac:dyDescent="0.2">
      <c r="H117" s="88"/>
    </row>
    <row r="118" spans="8:8" hidden="1" x14ac:dyDescent="0.2">
      <c r="H118" s="88"/>
    </row>
    <row r="119" spans="8:8" hidden="1" x14ac:dyDescent="0.2">
      <c r="H119" s="88"/>
    </row>
    <row r="120" spans="8:8" hidden="1" x14ac:dyDescent="0.2">
      <c r="H120" s="88"/>
    </row>
    <row r="121" spans="8:8" hidden="1" x14ac:dyDescent="0.2">
      <c r="H121" s="88"/>
    </row>
    <row r="122" spans="8:8" hidden="1" x14ac:dyDescent="0.2">
      <c r="H122" s="88"/>
    </row>
    <row r="123" spans="8:8" hidden="1" x14ac:dyDescent="0.2">
      <c r="H123" s="88"/>
    </row>
    <row r="124" spans="8:8" hidden="1" x14ac:dyDescent="0.2">
      <c r="H124" s="88"/>
    </row>
    <row r="125" spans="8:8" hidden="1" x14ac:dyDescent="0.2">
      <c r="H125" s="88"/>
    </row>
    <row r="126" spans="8:8" hidden="1" x14ac:dyDescent="0.2">
      <c r="H126" s="88"/>
    </row>
    <row r="127" spans="8:8" hidden="1" x14ac:dyDescent="0.2">
      <c r="H127" s="88"/>
    </row>
    <row r="128" spans="8:8" hidden="1" x14ac:dyDescent="0.2">
      <c r="H128" s="88"/>
    </row>
    <row r="129" spans="8:8" hidden="1" x14ac:dyDescent="0.2">
      <c r="H129" s="88"/>
    </row>
    <row r="130" spans="8:8" hidden="1" x14ac:dyDescent="0.2">
      <c r="H130" s="88"/>
    </row>
    <row r="131" spans="8:8" hidden="1" x14ac:dyDescent="0.2">
      <c r="H131" s="88"/>
    </row>
    <row r="132" spans="8:8" hidden="1" x14ac:dyDescent="0.2">
      <c r="H132" s="88"/>
    </row>
    <row r="133" spans="8:8" hidden="1" x14ac:dyDescent="0.2">
      <c r="H133" s="88"/>
    </row>
    <row r="134" spans="8:8" hidden="1" x14ac:dyDescent="0.2">
      <c r="H134" s="88"/>
    </row>
    <row r="135" spans="8:8" hidden="1" x14ac:dyDescent="0.2">
      <c r="H135" s="88"/>
    </row>
    <row r="136" spans="8:8" hidden="1" x14ac:dyDescent="0.2">
      <c r="H136" s="88"/>
    </row>
    <row r="137" spans="8:8" hidden="1" x14ac:dyDescent="0.2">
      <c r="H137" s="88"/>
    </row>
    <row r="138" spans="8:8" hidden="1" x14ac:dyDescent="0.2">
      <c r="H138" s="88"/>
    </row>
    <row r="139" spans="8:8" hidden="1" x14ac:dyDescent="0.2">
      <c r="H139" s="88"/>
    </row>
    <row r="140" spans="8:8" hidden="1" x14ac:dyDescent="0.2">
      <c r="H140" s="88"/>
    </row>
    <row r="141" spans="8:8" hidden="1" x14ac:dyDescent="0.2">
      <c r="H141" s="88"/>
    </row>
    <row r="142" spans="8:8" hidden="1" x14ac:dyDescent="0.2">
      <c r="H142" s="88"/>
    </row>
    <row r="143" spans="8:8" hidden="1" x14ac:dyDescent="0.2">
      <c r="H143" s="88"/>
    </row>
    <row r="144" spans="8:8" hidden="1" x14ac:dyDescent="0.2">
      <c r="H144" s="88"/>
    </row>
    <row r="145" spans="8:8" hidden="1" x14ac:dyDescent="0.2">
      <c r="H145" s="88"/>
    </row>
    <row r="146" spans="8:8" x14ac:dyDescent="0.2"/>
    <row r="147" spans="8:8" x14ac:dyDescent="0.2"/>
  </sheetData>
  <phoneticPr fontId="5" type="noConversion"/>
  <pageMargins left="0.75" right="0.75" top="1" bottom="1" header="0.5" footer="0.5"/>
  <pageSetup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dimension ref="A1:H145"/>
  <sheetViews>
    <sheetView showGridLines="0" workbookViewId="0">
      <selection activeCell="B7" sqref="B7"/>
    </sheetView>
  </sheetViews>
  <sheetFormatPr defaultColWidth="0" defaultRowHeight="12.75" zeroHeight="1" x14ac:dyDescent="0.2"/>
  <cols>
    <col min="1" max="1" width="10.42578125" style="3" bestFit="1" customWidth="1"/>
    <col min="2" max="3" width="33.85546875" style="3" customWidth="1"/>
    <col min="4" max="4" width="18.140625" style="3" customWidth="1"/>
    <col min="5" max="16384" width="0" style="3" hidden="1"/>
  </cols>
  <sheetData>
    <row r="1" spans="1:8" x14ac:dyDescent="0.2">
      <c r="A1" s="33" t="s">
        <v>164</v>
      </c>
      <c r="B1" s="33" t="s">
        <v>419</v>
      </c>
      <c r="C1" s="33" t="s">
        <v>423</v>
      </c>
      <c r="D1" s="33" t="s">
        <v>0</v>
      </c>
    </row>
    <row r="2" spans="1:8" x14ac:dyDescent="0.2">
      <c r="A2" s="50">
        <v>-11</v>
      </c>
      <c r="B2" s="51" t="s">
        <v>371</v>
      </c>
      <c r="C2" s="51" t="s">
        <v>372</v>
      </c>
      <c r="D2" s="51" t="s">
        <v>220</v>
      </c>
    </row>
    <row r="3" spans="1:8" x14ac:dyDescent="0.2">
      <c r="A3" s="52">
        <v>-10</v>
      </c>
      <c r="B3" s="22" t="s">
        <v>21</v>
      </c>
      <c r="C3" s="22" t="s">
        <v>20</v>
      </c>
      <c r="D3" s="22" t="s">
        <v>5</v>
      </c>
      <c r="H3" s="85"/>
    </row>
    <row r="4" spans="1:8" x14ac:dyDescent="0.2">
      <c r="A4" s="52">
        <v>-9</v>
      </c>
      <c r="B4" s="22" t="s">
        <v>9</v>
      </c>
      <c r="C4" s="22" t="s">
        <v>8</v>
      </c>
      <c r="D4" s="22" t="s">
        <v>5</v>
      </c>
      <c r="H4" s="85"/>
    </row>
    <row r="5" spans="1:8" x14ac:dyDescent="0.2">
      <c r="A5" s="52">
        <v>-8</v>
      </c>
      <c r="B5" s="22" t="s">
        <v>27</v>
      </c>
      <c r="C5" s="22" t="s">
        <v>26</v>
      </c>
      <c r="D5" s="22" t="s">
        <v>5</v>
      </c>
      <c r="H5" s="85"/>
    </row>
    <row r="6" spans="1:8" x14ac:dyDescent="0.2">
      <c r="A6" s="52">
        <v>-7</v>
      </c>
      <c r="B6" s="22" t="s">
        <v>23</v>
      </c>
      <c r="C6" s="22" t="s">
        <v>22</v>
      </c>
      <c r="D6" s="22" t="s">
        <v>5</v>
      </c>
      <c r="H6" s="85"/>
    </row>
    <row r="7" spans="1:8" x14ac:dyDescent="0.2">
      <c r="A7" s="52">
        <v>-6</v>
      </c>
      <c r="B7" s="22" t="s">
        <v>15</v>
      </c>
      <c r="C7" s="22" t="s">
        <v>13</v>
      </c>
      <c r="D7" s="22" t="s">
        <v>5</v>
      </c>
      <c r="H7" s="85"/>
    </row>
    <row r="8" spans="1:8" x14ac:dyDescent="0.2">
      <c r="A8" s="52">
        <v>-5</v>
      </c>
      <c r="B8" s="22" t="s">
        <v>19</v>
      </c>
      <c r="C8" s="22" t="s">
        <v>17</v>
      </c>
      <c r="D8" s="22" t="s">
        <v>5</v>
      </c>
      <c r="H8" s="85"/>
    </row>
    <row r="9" spans="1:8" x14ac:dyDescent="0.2">
      <c r="A9" s="52">
        <v>-4</v>
      </c>
      <c r="B9" s="22" t="s">
        <v>10</v>
      </c>
      <c r="C9" s="22" t="s">
        <v>4</v>
      </c>
      <c r="D9" s="22" t="s">
        <v>5</v>
      </c>
      <c r="H9" s="85"/>
    </row>
    <row r="10" spans="1:8" x14ac:dyDescent="0.2">
      <c r="A10" s="52">
        <v>-3.5</v>
      </c>
      <c r="B10" s="22" t="s">
        <v>25</v>
      </c>
      <c r="C10" s="22" t="s">
        <v>24</v>
      </c>
      <c r="D10" s="22" t="s">
        <v>5</v>
      </c>
      <c r="H10" s="85"/>
    </row>
    <row r="11" spans="1:8" x14ac:dyDescent="0.2">
      <c r="A11" s="52">
        <v>-3</v>
      </c>
      <c r="B11" s="22" t="s">
        <v>373</v>
      </c>
      <c r="C11" s="22" t="s">
        <v>374</v>
      </c>
      <c r="D11" s="22" t="s">
        <v>220</v>
      </c>
      <c r="H11" s="85"/>
    </row>
    <row r="12" spans="1:8" x14ac:dyDescent="0.2">
      <c r="A12" s="52">
        <v>0</v>
      </c>
      <c r="B12" s="22" t="s">
        <v>420</v>
      </c>
      <c r="C12" s="22" t="s">
        <v>28</v>
      </c>
      <c r="D12" s="22" t="s">
        <v>12</v>
      </c>
      <c r="H12" s="85"/>
    </row>
    <row r="13" spans="1:8" x14ac:dyDescent="0.2">
      <c r="A13" s="52">
        <v>1</v>
      </c>
      <c r="B13" s="22" t="s">
        <v>421</v>
      </c>
      <c r="C13" s="22" t="s">
        <v>14</v>
      </c>
      <c r="D13" s="22" t="s">
        <v>12</v>
      </c>
      <c r="H13" s="85"/>
    </row>
    <row r="14" spans="1:8" x14ac:dyDescent="0.2">
      <c r="A14" s="52">
        <v>2</v>
      </c>
      <c r="B14" s="22" t="s">
        <v>422</v>
      </c>
      <c r="C14" s="22" t="s">
        <v>18</v>
      </c>
      <c r="D14" s="22" t="s">
        <v>12</v>
      </c>
      <c r="H14" s="85"/>
    </row>
    <row r="15" spans="1:8" x14ac:dyDescent="0.2">
      <c r="A15" s="52">
        <v>3</v>
      </c>
      <c r="B15" s="22" t="s">
        <v>375</v>
      </c>
      <c r="C15" s="22" t="s">
        <v>376</v>
      </c>
      <c r="D15" s="22" t="s">
        <v>220</v>
      </c>
      <c r="H15" s="85"/>
    </row>
    <row r="16" spans="1:8" x14ac:dyDescent="0.2">
      <c r="A16" s="52">
        <v>3.5</v>
      </c>
      <c r="B16" s="22" t="s">
        <v>377</v>
      </c>
      <c r="C16" s="22" t="s">
        <v>378</v>
      </c>
      <c r="D16" s="22" t="s">
        <v>220</v>
      </c>
      <c r="H16" s="85"/>
    </row>
    <row r="17" spans="1:8" x14ac:dyDescent="0.2">
      <c r="A17" s="52">
        <v>4</v>
      </c>
      <c r="B17" s="22" t="s">
        <v>379</v>
      </c>
      <c r="C17" s="22" t="s">
        <v>380</v>
      </c>
      <c r="D17" s="22" t="s">
        <v>220</v>
      </c>
      <c r="H17" s="85"/>
    </row>
    <row r="18" spans="1:8" x14ac:dyDescent="0.2">
      <c r="A18" s="52">
        <v>4.5</v>
      </c>
      <c r="B18" s="22" t="s">
        <v>381</v>
      </c>
      <c r="C18" s="22" t="s">
        <v>382</v>
      </c>
      <c r="D18" s="22" t="s">
        <v>220</v>
      </c>
      <c r="H18" s="85"/>
    </row>
    <row r="19" spans="1:8" x14ac:dyDescent="0.2">
      <c r="A19" s="52">
        <v>5</v>
      </c>
      <c r="B19" s="22" t="s">
        <v>383</v>
      </c>
      <c r="C19" s="22" t="s">
        <v>384</v>
      </c>
      <c r="D19" s="22" t="s">
        <v>220</v>
      </c>
      <c r="H19" s="85"/>
    </row>
    <row r="20" spans="1:8" x14ac:dyDescent="0.2">
      <c r="A20" s="52">
        <v>5.5</v>
      </c>
      <c r="B20" s="22" t="s">
        <v>385</v>
      </c>
      <c r="C20" s="22" t="s">
        <v>386</v>
      </c>
      <c r="D20" s="22" t="s">
        <v>220</v>
      </c>
      <c r="H20" s="85"/>
    </row>
    <row r="21" spans="1:8" x14ac:dyDescent="0.2">
      <c r="A21" s="52">
        <v>7</v>
      </c>
      <c r="B21" s="22" t="s">
        <v>16</v>
      </c>
      <c r="C21" s="22" t="s">
        <v>16</v>
      </c>
      <c r="D21" s="22" t="s">
        <v>2</v>
      </c>
      <c r="H21" s="85"/>
    </row>
    <row r="22" spans="1:8" x14ac:dyDescent="0.2">
      <c r="A22" s="52">
        <v>8</v>
      </c>
      <c r="B22" s="22" t="s">
        <v>11</v>
      </c>
      <c r="C22" s="22" t="s">
        <v>11</v>
      </c>
      <c r="D22" s="22" t="s">
        <v>2</v>
      </c>
      <c r="H22" s="85"/>
    </row>
    <row r="23" spans="1:8" x14ac:dyDescent="0.2">
      <c r="A23" s="52">
        <v>8</v>
      </c>
      <c r="B23" s="22" t="s">
        <v>29</v>
      </c>
      <c r="C23" s="22" t="s">
        <v>29</v>
      </c>
      <c r="D23" s="22" t="s">
        <v>2</v>
      </c>
      <c r="H23" s="85"/>
    </row>
    <row r="24" spans="1:8" x14ac:dyDescent="0.2">
      <c r="A24" s="52">
        <v>9</v>
      </c>
      <c r="B24" s="22" t="s">
        <v>387</v>
      </c>
      <c r="C24" s="22" t="s">
        <v>388</v>
      </c>
      <c r="D24" s="22" t="s">
        <v>220</v>
      </c>
      <c r="H24" s="85"/>
    </row>
    <row r="25" spans="1:8" x14ac:dyDescent="0.2">
      <c r="A25" s="52">
        <v>9.5</v>
      </c>
      <c r="B25" s="22" t="s">
        <v>3</v>
      </c>
      <c r="C25" s="22" t="s">
        <v>1</v>
      </c>
      <c r="D25" s="22" t="s">
        <v>2</v>
      </c>
      <c r="H25" s="85"/>
    </row>
    <row r="26" spans="1:8" x14ac:dyDescent="0.2">
      <c r="A26" s="52">
        <v>10</v>
      </c>
      <c r="B26" s="22" t="s">
        <v>7</v>
      </c>
      <c r="C26" s="22" t="s">
        <v>6</v>
      </c>
      <c r="D26" s="22" t="s">
        <v>2</v>
      </c>
      <c r="H26" s="85"/>
    </row>
    <row r="27" spans="1:8" x14ac:dyDescent="0.2">
      <c r="A27" s="53">
        <v>12</v>
      </c>
      <c r="B27" s="54" t="s">
        <v>389</v>
      </c>
      <c r="C27" s="54" t="s">
        <v>390</v>
      </c>
      <c r="D27" s="54" t="s">
        <v>220</v>
      </c>
      <c r="H27" s="85"/>
    </row>
    <row r="28" spans="1:8" hidden="1" x14ac:dyDescent="0.2">
      <c r="H28" s="85"/>
    </row>
    <row r="29" spans="1:8" hidden="1" x14ac:dyDescent="0.2">
      <c r="H29" s="85"/>
    </row>
    <row r="30" spans="1:8" hidden="1" x14ac:dyDescent="0.2">
      <c r="H30" s="85"/>
    </row>
    <row r="31" spans="1:8" hidden="1" x14ac:dyDescent="0.2">
      <c r="H31" s="85"/>
    </row>
    <row r="32" spans="1:8" hidden="1" x14ac:dyDescent="0.2">
      <c r="H32" s="85"/>
    </row>
    <row r="33" spans="8:8" hidden="1" x14ac:dyDescent="0.2">
      <c r="H33" s="85"/>
    </row>
    <row r="34" spans="8:8" hidden="1" x14ac:dyDescent="0.2">
      <c r="H34" s="85"/>
    </row>
    <row r="35" spans="8:8" hidden="1" x14ac:dyDescent="0.2">
      <c r="H35" s="85"/>
    </row>
    <row r="36" spans="8:8" hidden="1" x14ac:dyDescent="0.2">
      <c r="H36" s="85"/>
    </row>
    <row r="37" spans="8:8" hidden="1" x14ac:dyDescent="0.2">
      <c r="H37" s="85"/>
    </row>
    <row r="38" spans="8:8" hidden="1" x14ac:dyDescent="0.2">
      <c r="H38" s="85"/>
    </row>
    <row r="39" spans="8:8" hidden="1" x14ac:dyDescent="0.2">
      <c r="H39" s="85"/>
    </row>
    <row r="40" spans="8:8" hidden="1" x14ac:dyDescent="0.2">
      <c r="H40" s="85"/>
    </row>
    <row r="41" spans="8:8" hidden="1" x14ac:dyDescent="0.2">
      <c r="H41" s="85"/>
    </row>
    <row r="42" spans="8:8" hidden="1" x14ac:dyDescent="0.2">
      <c r="H42" s="85"/>
    </row>
    <row r="43" spans="8:8" hidden="1" x14ac:dyDescent="0.2">
      <c r="H43" s="85"/>
    </row>
    <row r="44" spans="8:8" hidden="1" x14ac:dyDescent="0.2">
      <c r="H44" s="85"/>
    </row>
    <row r="45" spans="8:8" hidden="1" x14ac:dyDescent="0.2">
      <c r="H45" s="85"/>
    </row>
    <row r="46" spans="8:8" hidden="1" x14ac:dyDescent="0.2">
      <c r="H46" s="85"/>
    </row>
    <row r="47" spans="8:8" hidden="1" x14ac:dyDescent="0.2">
      <c r="H47" s="85"/>
    </row>
    <row r="48" spans="8:8" hidden="1" x14ac:dyDescent="0.2">
      <c r="H48" s="85"/>
    </row>
    <row r="49" spans="8:8" hidden="1" x14ac:dyDescent="0.2">
      <c r="H49" s="85"/>
    </row>
    <row r="50" spans="8:8" hidden="1" x14ac:dyDescent="0.2">
      <c r="H50" s="85"/>
    </row>
    <row r="51" spans="8:8" hidden="1" x14ac:dyDescent="0.2">
      <c r="H51" s="85"/>
    </row>
    <row r="52" spans="8:8" hidden="1" x14ac:dyDescent="0.2">
      <c r="H52" s="85"/>
    </row>
    <row r="53" spans="8:8" hidden="1" x14ac:dyDescent="0.2">
      <c r="H53" s="85"/>
    </row>
    <row r="54" spans="8:8" hidden="1" x14ac:dyDescent="0.2">
      <c r="H54" s="85"/>
    </row>
    <row r="55" spans="8:8" hidden="1" x14ac:dyDescent="0.2">
      <c r="H55" s="85"/>
    </row>
    <row r="56" spans="8:8" hidden="1" x14ac:dyDescent="0.2">
      <c r="H56" s="85"/>
    </row>
    <row r="57" spans="8:8" hidden="1" x14ac:dyDescent="0.2">
      <c r="H57" s="85"/>
    </row>
    <row r="58" spans="8:8" hidden="1" x14ac:dyDescent="0.2">
      <c r="H58" s="85"/>
    </row>
    <row r="59" spans="8:8" hidden="1" x14ac:dyDescent="0.2">
      <c r="H59" s="85"/>
    </row>
    <row r="60" spans="8:8" hidden="1" x14ac:dyDescent="0.2">
      <c r="H60" s="85"/>
    </row>
    <row r="61" spans="8:8" hidden="1" x14ac:dyDescent="0.2">
      <c r="H61" s="85"/>
    </row>
    <row r="62" spans="8:8" hidden="1" x14ac:dyDescent="0.2">
      <c r="H62" s="85"/>
    </row>
    <row r="63" spans="8:8" hidden="1" x14ac:dyDescent="0.2">
      <c r="H63" s="85"/>
    </row>
    <row r="64" spans="8:8" hidden="1" x14ac:dyDescent="0.2">
      <c r="H64" s="85"/>
    </row>
    <row r="65" spans="8:8" hidden="1" x14ac:dyDescent="0.2">
      <c r="H65" s="85"/>
    </row>
    <row r="66" spans="8:8" hidden="1" x14ac:dyDescent="0.2">
      <c r="H66" s="85"/>
    </row>
    <row r="67" spans="8:8" hidden="1" x14ac:dyDescent="0.2">
      <c r="H67" s="85"/>
    </row>
    <row r="68" spans="8:8" hidden="1" x14ac:dyDescent="0.2">
      <c r="H68" s="85"/>
    </row>
    <row r="69" spans="8:8" hidden="1" x14ac:dyDescent="0.2">
      <c r="H69" s="85"/>
    </row>
    <row r="70" spans="8:8" hidden="1" x14ac:dyDescent="0.2">
      <c r="H70" s="85"/>
    </row>
    <row r="71" spans="8:8" hidden="1" x14ac:dyDescent="0.2">
      <c r="H71" s="85"/>
    </row>
    <row r="72" spans="8:8" hidden="1" x14ac:dyDescent="0.2">
      <c r="H72" s="85"/>
    </row>
    <row r="73" spans="8:8" hidden="1" x14ac:dyDescent="0.2">
      <c r="H73" s="85"/>
    </row>
    <row r="74" spans="8:8" hidden="1" x14ac:dyDescent="0.2">
      <c r="H74" s="85"/>
    </row>
    <row r="75" spans="8:8" hidden="1" x14ac:dyDescent="0.2">
      <c r="H75" s="85"/>
    </row>
    <row r="76" spans="8:8" hidden="1" x14ac:dyDescent="0.2">
      <c r="H76" s="85"/>
    </row>
    <row r="77" spans="8:8" hidden="1" x14ac:dyDescent="0.2">
      <c r="H77" s="85"/>
    </row>
    <row r="78" spans="8:8" hidden="1" x14ac:dyDescent="0.2">
      <c r="H78" s="85"/>
    </row>
    <row r="79" spans="8:8" hidden="1" x14ac:dyDescent="0.2">
      <c r="H79" s="85"/>
    </row>
    <row r="80" spans="8:8" hidden="1" x14ac:dyDescent="0.2">
      <c r="H80" s="85"/>
    </row>
    <row r="81" spans="8:8" hidden="1" x14ac:dyDescent="0.2">
      <c r="H81" s="85"/>
    </row>
    <row r="82" spans="8:8" hidden="1" x14ac:dyDescent="0.2">
      <c r="H82" s="85"/>
    </row>
    <row r="83" spans="8:8" hidden="1" x14ac:dyDescent="0.2">
      <c r="H83" s="85"/>
    </row>
    <row r="84" spans="8:8" hidden="1" x14ac:dyDescent="0.2">
      <c r="H84" s="85"/>
    </row>
    <row r="85" spans="8:8" hidden="1" x14ac:dyDescent="0.2">
      <c r="H85" s="85"/>
    </row>
    <row r="86" spans="8:8" hidden="1" x14ac:dyDescent="0.2">
      <c r="H86" s="85"/>
    </row>
    <row r="87" spans="8:8" hidden="1" x14ac:dyDescent="0.2">
      <c r="H87" s="85"/>
    </row>
    <row r="88" spans="8:8" hidden="1" x14ac:dyDescent="0.2">
      <c r="H88" s="85"/>
    </row>
    <row r="89" spans="8:8" hidden="1" x14ac:dyDescent="0.2">
      <c r="H89" s="85"/>
    </row>
    <row r="90" spans="8:8" hidden="1" x14ac:dyDescent="0.2">
      <c r="H90" s="85"/>
    </row>
    <row r="91" spans="8:8" hidden="1" x14ac:dyDescent="0.2">
      <c r="H91" s="85"/>
    </row>
    <row r="92" spans="8:8" hidden="1" x14ac:dyDescent="0.2">
      <c r="H92" s="85"/>
    </row>
    <row r="93" spans="8:8" hidden="1" x14ac:dyDescent="0.2">
      <c r="H93" s="85"/>
    </row>
    <row r="94" spans="8:8" hidden="1" x14ac:dyDescent="0.2">
      <c r="H94" s="85"/>
    </row>
    <row r="95" spans="8:8" hidden="1" x14ac:dyDescent="0.2">
      <c r="H95" s="85"/>
    </row>
    <row r="96" spans="8:8" hidden="1" x14ac:dyDescent="0.2">
      <c r="H96" s="85"/>
    </row>
    <row r="97" spans="8:8" hidden="1" x14ac:dyDescent="0.2">
      <c r="H97" s="85"/>
    </row>
    <row r="98" spans="8:8" hidden="1" x14ac:dyDescent="0.2">
      <c r="H98" s="85"/>
    </row>
    <row r="99" spans="8:8" hidden="1" x14ac:dyDescent="0.2">
      <c r="H99" s="85"/>
    </row>
    <row r="100" spans="8:8" hidden="1" x14ac:dyDescent="0.2">
      <c r="H100" s="85"/>
    </row>
    <row r="101" spans="8:8" hidden="1" x14ac:dyDescent="0.2">
      <c r="H101" s="85"/>
    </row>
    <row r="102" spans="8:8" hidden="1" x14ac:dyDescent="0.2">
      <c r="H102" s="85"/>
    </row>
    <row r="103" spans="8:8" hidden="1" x14ac:dyDescent="0.2">
      <c r="H103" s="85"/>
    </row>
    <row r="104" spans="8:8" hidden="1" x14ac:dyDescent="0.2">
      <c r="H104" s="85"/>
    </row>
    <row r="105" spans="8:8" hidden="1" x14ac:dyDescent="0.2">
      <c r="H105" s="85"/>
    </row>
    <row r="106" spans="8:8" hidden="1" x14ac:dyDescent="0.2">
      <c r="H106" s="85"/>
    </row>
    <row r="107" spans="8:8" hidden="1" x14ac:dyDescent="0.2">
      <c r="H107" s="85"/>
    </row>
    <row r="108" spans="8:8" hidden="1" x14ac:dyDescent="0.2">
      <c r="H108" s="85"/>
    </row>
    <row r="109" spans="8:8" hidden="1" x14ac:dyDescent="0.2">
      <c r="H109" s="85"/>
    </row>
    <row r="110" spans="8:8" hidden="1" x14ac:dyDescent="0.2">
      <c r="H110" s="85"/>
    </row>
    <row r="111" spans="8:8" hidden="1" x14ac:dyDescent="0.2">
      <c r="H111" s="85"/>
    </row>
    <row r="112" spans="8:8" hidden="1" x14ac:dyDescent="0.2">
      <c r="H112" s="85"/>
    </row>
    <row r="113" spans="8:8" hidden="1" x14ac:dyDescent="0.2">
      <c r="H113" s="85"/>
    </row>
    <row r="114" spans="8:8" hidden="1" x14ac:dyDescent="0.2">
      <c r="H114" s="85"/>
    </row>
    <row r="115" spans="8:8" hidden="1" x14ac:dyDescent="0.2">
      <c r="H115" s="85"/>
    </row>
    <row r="116" spans="8:8" hidden="1" x14ac:dyDescent="0.2">
      <c r="H116" s="85"/>
    </row>
    <row r="117" spans="8:8" hidden="1" x14ac:dyDescent="0.2">
      <c r="H117" s="85"/>
    </row>
    <row r="118" spans="8:8" hidden="1" x14ac:dyDescent="0.2">
      <c r="H118" s="85"/>
    </row>
    <row r="119" spans="8:8" hidden="1" x14ac:dyDescent="0.2">
      <c r="H119" s="85"/>
    </row>
    <row r="120" spans="8:8" hidden="1" x14ac:dyDescent="0.2">
      <c r="H120" s="85"/>
    </row>
    <row r="121" spans="8:8" hidden="1" x14ac:dyDescent="0.2">
      <c r="H121" s="85"/>
    </row>
    <row r="122" spans="8:8" hidden="1" x14ac:dyDescent="0.2">
      <c r="H122" s="85"/>
    </row>
    <row r="123" spans="8:8" hidden="1" x14ac:dyDescent="0.2">
      <c r="H123" s="85"/>
    </row>
    <row r="124" spans="8:8" hidden="1" x14ac:dyDescent="0.2">
      <c r="H124" s="85"/>
    </row>
    <row r="125" spans="8:8" hidden="1" x14ac:dyDescent="0.2">
      <c r="H125" s="85"/>
    </row>
    <row r="126" spans="8:8" hidden="1" x14ac:dyDescent="0.2">
      <c r="H126" s="85"/>
    </row>
    <row r="127" spans="8:8" hidden="1" x14ac:dyDescent="0.2">
      <c r="H127" s="85"/>
    </row>
    <row r="128" spans="8:8" hidden="1" x14ac:dyDescent="0.2">
      <c r="H128" s="85"/>
    </row>
    <row r="129" spans="8:8" hidden="1" x14ac:dyDescent="0.2">
      <c r="H129" s="85"/>
    </row>
    <row r="130" spans="8:8" hidden="1" x14ac:dyDescent="0.2">
      <c r="H130" s="85"/>
    </row>
    <row r="131" spans="8:8" hidden="1" x14ac:dyDescent="0.2">
      <c r="H131" s="85"/>
    </row>
    <row r="132" spans="8:8" hidden="1" x14ac:dyDescent="0.2">
      <c r="H132" s="85"/>
    </row>
    <row r="133" spans="8:8" hidden="1" x14ac:dyDescent="0.2">
      <c r="H133" s="85"/>
    </row>
    <row r="134" spans="8:8" hidden="1" x14ac:dyDescent="0.2">
      <c r="H134" s="85"/>
    </row>
    <row r="135" spans="8:8" hidden="1" x14ac:dyDescent="0.2">
      <c r="H135" s="85"/>
    </row>
    <row r="136" spans="8:8" hidden="1" x14ac:dyDescent="0.2">
      <c r="H136" s="85"/>
    </row>
    <row r="137" spans="8:8" hidden="1" x14ac:dyDescent="0.2">
      <c r="H137" s="85"/>
    </row>
    <row r="138" spans="8:8" hidden="1" x14ac:dyDescent="0.2">
      <c r="H138" s="85"/>
    </row>
    <row r="139" spans="8:8" hidden="1" x14ac:dyDescent="0.2">
      <c r="H139" s="85"/>
    </row>
    <row r="140" spans="8:8" hidden="1" x14ac:dyDescent="0.2">
      <c r="H140" s="85"/>
    </row>
    <row r="141" spans="8:8" hidden="1" x14ac:dyDescent="0.2">
      <c r="H141" s="85"/>
    </row>
    <row r="142" spans="8:8" hidden="1" x14ac:dyDescent="0.2">
      <c r="H142" s="85"/>
    </row>
    <row r="143" spans="8:8" hidden="1" x14ac:dyDescent="0.2">
      <c r="H143" s="85"/>
    </row>
    <row r="144" spans="8:8" hidden="1" x14ac:dyDescent="0.2">
      <c r="H144" s="85"/>
    </row>
    <row r="145" spans="8:8" hidden="1" x14ac:dyDescent="0.2">
      <c r="H145" s="85"/>
    </row>
  </sheetData>
  <phoneticPr fontId="5" type="noConversion"/>
  <pageMargins left="0.75" right="0.75" top="1" bottom="1" header="0.5" footer="0.5"/>
  <pageSetup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dimension ref="A1:H145"/>
  <sheetViews>
    <sheetView workbookViewId="0">
      <selection activeCell="B3" sqref="B3"/>
    </sheetView>
  </sheetViews>
  <sheetFormatPr defaultRowHeight="12.75" x14ac:dyDescent="0.2"/>
  <cols>
    <col min="1" max="1" width="23.85546875" style="3" bestFit="1" customWidth="1"/>
    <col min="2" max="2" width="24.85546875" style="3" bestFit="1" customWidth="1"/>
    <col min="3" max="3" width="4.5703125" style="3" customWidth="1"/>
    <col min="4" max="4" width="12.140625" style="3" customWidth="1"/>
    <col min="5" max="5" width="4" style="3" customWidth="1"/>
    <col min="6" max="16384" width="9.140625" style="3"/>
  </cols>
  <sheetData>
    <row r="1" spans="1:8" x14ac:dyDescent="0.2">
      <c r="A1" s="33" t="s">
        <v>415</v>
      </c>
      <c r="B1" s="33" t="s">
        <v>416</v>
      </c>
      <c r="D1" s="33" t="s">
        <v>417</v>
      </c>
    </row>
    <row r="2" spans="1:8" x14ac:dyDescent="0.2">
      <c r="A2" s="3" t="s">
        <v>190</v>
      </c>
      <c r="B2" s="3">
        <f ca="1">YEAR(NOW())</f>
        <v>2018</v>
      </c>
      <c r="D2" s="2">
        <v>-11</v>
      </c>
    </row>
    <row r="3" spans="1:8" x14ac:dyDescent="0.2">
      <c r="A3" s="3" t="s">
        <v>191</v>
      </c>
      <c r="B3" s="3">
        <f ca="1">MONTH(NOW())</f>
        <v>11</v>
      </c>
      <c r="D3" s="2">
        <v>-10</v>
      </c>
      <c r="H3" s="85"/>
    </row>
    <row r="4" spans="1:8" x14ac:dyDescent="0.2">
      <c r="A4" s="3" t="s">
        <v>213</v>
      </c>
      <c r="B4" s="11">
        <f ca="1">NOW()</f>
        <v>43418.445879976854</v>
      </c>
      <c r="D4" s="2">
        <v>-9</v>
      </c>
      <c r="H4" s="85"/>
    </row>
    <row r="5" spans="1:8" x14ac:dyDescent="0.2">
      <c r="A5" s="3" t="s">
        <v>214</v>
      </c>
      <c r="B5" s="11">
        <f ca="1">ConvertToGMT(B4)</f>
        <v>43417.987546643519</v>
      </c>
      <c r="D5" s="2">
        <v>-8</v>
      </c>
      <c r="H5" s="85"/>
    </row>
    <row r="6" spans="1:8" x14ac:dyDescent="0.2">
      <c r="A6" s="3" t="s">
        <v>215</v>
      </c>
      <c r="B6" s="3" t="b">
        <f>isdst()</f>
        <v>1</v>
      </c>
      <c r="D6" s="2">
        <v>-7</v>
      </c>
      <c r="H6" s="85"/>
    </row>
    <row r="7" spans="1:8" x14ac:dyDescent="0.2">
      <c r="A7" s="3" t="s">
        <v>216</v>
      </c>
      <c r="B7" s="3" t="str">
        <f>timezonename()</f>
        <v>AUS Eastern Summer Time</v>
      </c>
      <c r="D7" s="2">
        <v>-6</v>
      </c>
      <c r="H7" s="85"/>
    </row>
    <row r="8" spans="1:8" x14ac:dyDescent="0.2">
      <c r="A8" s="3" t="s">
        <v>217</v>
      </c>
      <c r="B8" s="3">
        <f>gmtoffset()</f>
        <v>11</v>
      </c>
      <c r="D8" s="2">
        <v>-5</v>
      </c>
      <c r="H8" s="85"/>
    </row>
    <row r="9" spans="1:8" x14ac:dyDescent="0.2">
      <c r="A9" s="3" t="s">
        <v>218</v>
      </c>
      <c r="B9" s="3">
        <f>gmtoffsetignoreDst()</f>
        <v>10</v>
      </c>
      <c r="D9" s="2">
        <v>-4</v>
      </c>
      <c r="H9" s="85"/>
    </row>
    <row r="10" spans="1:8" x14ac:dyDescent="0.2">
      <c r="D10" s="2">
        <v>-3.5</v>
      </c>
      <c r="H10" s="85"/>
    </row>
    <row r="11" spans="1:8" x14ac:dyDescent="0.2">
      <c r="D11" s="2">
        <v>-3</v>
      </c>
      <c r="H11" s="85"/>
    </row>
    <row r="12" spans="1:8" x14ac:dyDescent="0.2">
      <c r="D12" s="2">
        <v>-2.5</v>
      </c>
      <c r="H12" s="85"/>
    </row>
    <row r="13" spans="1:8" x14ac:dyDescent="0.2">
      <c r="D13" s="2">
        <v>-1</v>
      </c>
      <c r="H13" s="85"/>
    </row>
    <row r="14" spans="1:8" x14ac:dyDescent="0.2">
      <c r="D14" s="2">
        <v>0</v>
      </c>
      <c r="H14" s="85"/>
    </row>
    <row r="15" spans="1:8" x14ac:dyDescent="0.2">
      <c r="D15" s="2">
        <v>1</v>
      </c>
      <c r="H15" s="85"/>
    </row>
    <row r="16" spans="1:8" x14ac:dyDescent="0.2">
      <c r="D16" s="2">
        <v>2</v>
      </c>
      <c r="H16" s="85"/>
    </row>
    <row r="17" spans="4:8" x14ac:dyDescent="0.2">
      <c r="D17" s="2">
        <v>2</v>
      </c>
      <c r="H17" s="85"/>
    </row>
    <row r="18" spans="4:8" x14ac:dyDescent="0.2">
      <c r="D18" s="2">
        <v>3</v>
      </c>
      <c r="H18" s="85"/>
    </row>
    <row r="19" spans="4:8" x14ac:dyDescent="0.2">
      <c r="D19" s="2">
        <v>4</v>
      </c>
      <c r="H19" s="85"/>
    </row>
    <row r="20" spans="4:8" x14ac:dyDescent="0.2">
      <c r="D20" s="2">
        <v>4.5</v>
      </c>
      <c r="H20" s="85"/>
    </row>
    <row r="21" spans="4:8" x14ac:dyDescent="0.2">
      <c r="D21" s="2">
        <v>5</v>
      </c>
      <c r="H21" s="85"/>
    </row>
    <row r="22" spans="4:8" x14ac:dyDescent="0.2">
      <c r="D22" s="2">
        <v>5.5</v>
      </c>
      <c r="H22" s="85"/>
    </row>
    <row r="23" spans="4:8" x14ac:dyDescent="0.2">
      <c r="D23" s="2">
        <v>6</v>
      </c>
      <c r="H23" s="85"/>
    </row>
    <row r="24" spans="4:8" x14ac:dyDescent="0.2">
      <c r="D24" s="2">
        <v>7</v>
      </c>
      <c r="H24" s="85"/>
    </row>
    <row r="25" spans="4:8" x14ac:dyDescent="0.2">
      <c r="D25" s="2">
        <v>8</v>
      </c>
      <c r="H25" s="85"/>
    </row>
    <row r="26" spans="4:8" x14ac:dyDescent="0.2">
      <c r="D26" s="2">
        <v>9</v>
      </c>
      <c r="H26" s="85"/>
    </row>
    <row r="27" spans="4:8" x14ac:dyDescent="0.2">
      <c r="D27" s="2">
        <v>9.5</v>
      </c>
      <c r="H27" s="85"/>
    </row>
    <row r="28" spans="4:8" x14ac:dyDescent="0.2">
      <c r="D28" s="2">
        <v>10</v>
      </c>
      <c r="H28" s="85"/>
    </row>
    <row r="29" spans="4:8" x14ac:dyDescent="0.2">
      <c r="D29" s="2">
        <v>10.5</v>
      </c>
      <c r="H29" s="85"/>
    </row>
    <row r="30" spans="4:8" x14ac:dyDescent="0.2">
      <c r="D30" s="2">
        <v>11</v>
      </c>
      <c r="H30" s="85"/>
    </row>
    <row r="31" spans="4:8" x14ac:dyDescent="0.2">
      <c r="D31" s="2">
        <v>11.5</v>
      </c>
      <c r="H31" s="85"/>
    </row>
    <row r="32" spans="4:8" x14ac:dyDescent="0.2">
      <c r="D32" s="2">
        <v>12</v>
      </c>
      <c r="H32" s="85"/>
    </row>
    <row r="33" spans="4:8" x14ac:dyDescent="0.2">
      <c r="D33" s="2"/>
      <c r="H33" s="85"/>
    </row>
    <row r="34" spans="4:8" x14ac:dyDescent="0.2">
      <c r="D34" s="2"/>
      <c r="H34" s="85"/>
    </row>
    <row r="35" spans="4:8" x14ac:dyDescent="0.2">
      <c r="D35" s="2"/>
      <c r="H35" s="85"/>
    </row>
    <row r="36" spans="4:8" x14ac:dyDescent="0.2">
      <c r="D36" s="2"/>
      <c r="H36" s="85"/>
    </row>
    <row r="37" spans="4:8" x14ac:dyDescent="0.2">
      <c r="D37" s="2"/>
      <c r="H37" s="85"/>
    </row>
    <row r="38" spans="4:8" x14ac:dyDescent="0.2">
      <c r="D38" s="2"/>
      <c r="H38" s="85"/>
    </row>
    <row r="39" spans="4:8" x14ac:dyDescent="0.2">
      <c r="D39" s="2"/>
      <c r="H39" s="85"/>
    </row>
    <row r="40" spans="4:8" x14ac:dyDescent="0.2">
      <c r="D40" s="2"/>
      <c r="H40" s="85"/>
    </row>
    <row r="41" spans="4:8" x14ac:dyDescent="0.2">
      <c r="D41" s="2"/>
      <c r="H41" s="85"/>
    </row>
    <row r="42" spans="4:8" x14ac:dyDescent="0.2">
      <c r="D42" s="2"/>
      <c r="H42" s="85"/>
    </row>
    <row r="43" spans="4:8" x14ac:dyDescent="0.2">
      <c r="D43" s="2"/>
      <c r="H43" s="85"/>
    </row>
    <row r="44" spans="4:8" x14ac:dyDescent="0.2">
      <c r="D44" s="2"/>
      <c r="H44" s="85"/>
    </row>
    <row r="45" spans="4:8" x14ac:dyDescent="0.2">
      <c r="D45" s="2"/>
      <c r="H45" s="85"/>
    </row>
    <row r="46" spans="4:8" x14ac:dyDescent="0.2">
      <c r="D46" s="2"/>
      <c r="H46" s="85"/>
    </row>
    <row r="47" spans="4:8" x14ac:dyDescent="0.2">
      <c r="D47" s="2"/>
      <c r="H47" s="85"/>
    </row>
    <row r="48" spans="4:8" x14ac:dyDescent="0.2">
      <c r="D48" s="2"/>
      <c r="H48" s="85"/>
    </row>
    <row r="49" spans="4:8" x14ac:dyDescent="0.2">
      <c r="D49" s="2"/>
      <c r="H49" s="85"/>
    </row>
    <row r="50" spans="4:8" x14ac:dyDescent="0.2">
      <c r="D50" s="2"/>
      <c r="H50" s="85"/>
    </row>
    <row r="51" spans="4:8" x14ac:dyDescent="0.2">
      <c r="D51" s="2"/>
      <c r="H51" s="85"/>
    </row>
    <row r="52" spans="4:8" x14ac:dyDescent="0.2">
      <c r="D52" s="2"/>
      <c r="H52" s="85"/>
    </row>
    <row r="53" spans="4:8" x14ac:dyDescent="0.2">
      <c r="D53" s="2"/>
      <c r="H53" s="85"/>
    </row>
    <row r="54" spans="4:8" x14ac:dyDescent="0.2">
      <c r="D54" s="2"/>
      <c r="H54" s="85"/>
    </row>
    <row r="55" spans="4:8" x14ac:dyDescent="0.2">
      <c r="D55" s="2"/>
      <c r="H55" s="85"/>
    </row>
    <row r="56" spans="4:8" x14ac:dyDescent="0.2">
      <c r="D56" s="2"/>
      <c r="H56" s="85"/>
    </row>
    <row r="57" spans="4:8" x14ac:dyDescent="0.2">
      <c r="D57" s="2"/>
      <c r="H57" s="85"/>
    </row>
    <row r="58" spans="4:8" x14ac:dyDescent="0.2">
      <c r="D58" s="2"/>
      <c r="H58" s="85"/>
    </row>
    <row r="59" spans="4:8" x14ac:dyDescent="0.2">
      <c r="D59" s="2"/>
      <c r="H59" s="85"/>
    </row>
    <row r="60" spans="4:8" x14ac:dyDescent="0.2">
      <c r="D60" s="2"/>
      <c r="H60" s="85"/>
    </row>
    <row r="61" spans="4:8" x14ac:dyDescent="0.2">
      <c r="D61" s="2"/>
      <c r="H61" s="85"/>
    </row>
    <row r="62" spans="4:8" x14ac:dyDescent="0.2">
      <c r="D62" s="2"/>
      <c r="H62" s="85"/>
    </row>
    <row r="63" spans="4:8" x14ac:dyDescent="0.2">
      <c r="H63" s="85"/>
    </row>
    <row r="64" spans="4:8" x14ac:dyDescent="0.2">
      <c r="H64" s="85"/>
    </row>
    <row r="65" spans="8:8" x14ac:dyDescent="0.2">
      <c r="H65" s="85"/>
    </row>
    <row r="66" spans="8:8" x14ac:dyDescent="0.2">
      <c r="H66" s="85"/>
    </row>
    <row r="67" spans="8:8" x14ac:dyDescent="0.2">
      <c r="H67" s="85"/>
    </row>
    <row r="68" spans="8:8" x14ac:dyDescent="0.2">
      <c r="H68" s="85"/>
    </row>
    <row r="69" spans="8:8" x14ac:dyDescent="0.2">
      <c r="H69" s="85"/>
    </row>
    <row r="70" spans="8:8" x14ac:dyDescent="0.2">
      <c r="H70" s="85"/>
    </row>
    <row r="71" spans="8:8" x14ac:dyDescent="0.2">
      <c r="H71" s="85"/>
    </row>
    <row r="72" spans="8:8" x14ac:dyDescent="0.2">
      <c r="H72" s="85"/>
    </row>
    <row r="73" spans="8:8" x14ac:dyDescent="0.2">
      <c r="H73" s="85"/>
    </row>
    <row r="74" spans="8:8" x14ac:dyDescent="0.2">
      <c r="H74" s="85"/>
    </row>
    <row r="75" spans="8:8" x14ac:dyDescent="0.2">
      <c r="H75" s="85"/>
    </row>
    <row r="76" spans="8:8" x14ac:dyDescent="0.2">
      <c r="H76" s="85"/>
    </row>
    <row r="77" spans="8:8" x14ac:dyDescent="0.2">
      <c r="H77" s="85"/>
    </row>
    <row r="78" spans="8:8" x14ac:dyDescent="0.2">
      <c r="H78" s="85"/>
    </row>
    <row r="79" spans="8:8" x14ac:dyDescent="0.2">
      <c r="H79" s="85"/>
    </row>
    <row r="80" spans="8:8" x14ac:dyDescent="0.2">
      <c r="H80" s="85"/>
    </row>
    <row r="81" spans="8:8" x14ac:dyDescent="0.2">
      <c r="H81" s="85"/>
    </row>
    <row r="82" spans="8:8" x14ac:dyDescent="0.2">
      <c r="H82" s="85"/>
    </row>
    <row r="83" spans="8:8" x14ac:dyDescent="0.2">
      <c r="H83" s="85"/>
    </row>
    <row r="84" spans="8:8" x14ac:dyDescent="0.2">
      <c r="H84" s="85"/>
    </row>
    <row r="85" spans="8:8" x14ac:dyDescent="0.2">
      <c r="H85" s="85"/>
    </row>
    <row r="86" spans="8:8" x14ac:dyDescent="0.2">
      <c r="H86" s="85"/>
    </row>
    <row r="87" spans="8:8" x14ac:dyDescent="0.2">
      <c r="H87" s="85"/>
    </row>
    <row r="88" spans="8:8" x14ac:dyDescent="0.2">
      <c r="H88" s="85"/>
    </row>
    <row r="89" spans="8:8" x14ac:dyDescent="0.2">
      <c r="H89" s="85"/>
    </row>
    <row r="90" spans="8:8" x14ac:dyDescent="0.2">
      <c r="H90" s="85"/>
    </row>
    <row r="91" spans="8:8" x14ac:dyDescent="0.2">
      <c r="H91" s="85"/>
    </row>
    <row r="92" spans="8:8" x14ac:dyDescent="0.2">
      <c r="H92" s="85"/>
    </row>
    <row r="93" spans="8:8" x14ac:dyDescent="0.2">
      <c r="H93" s="85"/>
    </row>
    <row r="94" spans="8:8" x14ac:dyDescent="0.2">
      <c r="H94" s="85"/>
    </row>
    <row r="95" spans="8:8" x14ac:dyDescent="0.2">
      <c r="H95" s="85"/>
    </row>
    <row r="96" spans="8:8" x14ac:dyDescent="0.2">
      <c r="H96" s="85"/>
    </row>
    <row r="97" spans="8:8" x14ac:dyDescent="0.2">
      <c r="H97" s="85"/>
    </row>
    <row r="98" spans="8:8" x14ac:dyDescent="0.2">
      <c r="H98" s="85"/>
    </row>
    <row r="99" spans="8:8" x14ac:dyDescent="0.2">
      <c r="H99" s="85"/>
    </row>
    <row r="100" spans="8:8" x14ac:dyDescent="0.2">
      <c r="H100" s="85"/>
    </row>
    <row r="101" spans="8:8" x14ac:dyDescent="0.2">
      <c r="H101" s="85"/>
    </row>
    <row r="102" spans="8:8" x14ac:dyDescent="0.2">
      <c r="H102" s="85"/>
    </row>
    <row r="103" spans="8:8" x14ac:dyDescent="0.2">
      <c r="H103" s="85"/>
    </row>
    <row r="104" spans="8:8" x14ac:dyDescent="0.2">
      <c r="H104" s="85"/>
    </row>
    <row r="105" spans="8:8" x14ac:dyDescent="0.2">
      <c r="H105" s="85"/>
    </row>
    <row r="106" spans="8:8" x14ac:dyDescent="0.2">
      <c r="H106" s="85"/>
    </row>
    <row r="107" spans="8:8" x14ac:dyDescent="0.2">
      <c r="H107" s="85"/>
    </row>
    <row r="108" spans="8:8" x14ac:dyDescent="0.2">
      <c r="H108" s="85"/>
    </row>
    <row r="109" spans="8:8" x14ac:dyDescent="0.2">
      <c r="H109" s="85"/>
    </row>
    <row r="110" spans="8:8" x14ac:dyDescent="0.2">
      <c r="H110" s="85"/>
    </row>
    <row r="111" spans="8:8" x14ac:dyDescent="0.2">
      <c r="H111" s="85"/>
    </row>
    <row r="112" spans="8:8" x14ac:dyDescent="0.2">
      <c r="H112" s="85"/>
    </row>
    <row r="113" spans="8:8" x14ac:dyDescent="0.2">
      <c r="H113" s="85"/>
    </row>
    <row r="114" spans="8:8" x14ac:dyDescent="0.2">
      <c r="H114" s="85"/>
    </row>
    <row r="115" spans="8:8" x14ac:dyDescent="0.2">
      <c r="H115" s="85"/>
    </row>
    <row r="116" spans="8:8" x14ac:dyDescent="0.2">
      <c r="H116" s="85"/>
    </row>
    <row r="117" spans="8:8" x14ac:dyDescent="0.2">
      <c r="H117" s="85"/>
    </row>
    <row r="118" spans="8:8" x14ac:dyDescent="0.2">
      <c r="H118" s="85"/>
    </row>
    <row r="119" spans="8:8" x14ac:dyDescent="0.2">
      <c r="H119" s="85"/>
    </row>
    <row r="120" spans="8:8" x14ac:dyDescent="0.2">
      <c r="H120" s="85"/>
    </row>
    <row r="121" spans="8:8" x14ac:dyDescent="0.2">
      <c r="H121" s="85"/>
    </row>
    <row r="122" spans="8:8" x14ac:dyDescent="0.2">
      <c r="H122" s="85"/>
    </row>
    <row r="123" spans="8:8" x14ac:dyDescent="0.2">
      <c r="H123" s="85"/>
    </row>
    <row r="124" spans="8:8" x14ac:dyDescent="0.2">
      <c r="H124" s="85"/>
    </row>
    <row r="125" spans="8:8" x14ac:dyDescent="0.2">
      <c r="H125" s="85"/>
    </row>
    <row r="126" spans="8:8" x14ac:dyDescent="0.2">
      <c r="H126" s="85"/>
    </row>
    <row r="127" spans="8:8" x14ac:dyDescent="0.2">
      <c r="H127" s="85"/>
    </row>
    <row r="128" spans="8:8" x14ac:dyDescent="0.2">
      <c r="H128" s="85"/>
    </row>
    <row r="129" spans="8:8" x14ac:dyDescent="0.2">
      <c r="H129" s="85"/>
    </row>
    <row r="130" spans="8:8" x14ac:dyDescent="0.2">
      <c r="H130" s="85"/>
    </row>
    <row r="131" spans="8:8" x14ac:dyDescent="0.2">
      <c r="H131" s="85"/>
    </row>
    <row r="132" spans="8:8" x14ac:dyDescent="0.2">
      <c r="H132" s="85"/>
    </row>
    <row r="133" spans="8:8" x14ac:dyDescent="0.2">
      <c r="H133" s="85"/>
    </row>
    <row r="134" spans="8:8" x14ac:dyDescent="0.2">
      <c r="H134" s="85"/>
    </row>
    <row r="135" spans="8:8" x14ac:dyDescent="0.2">
      <c r="H135" s="85"/>
    </row>
    <row r="136" spans="8:8" x14ac:dyDescent="0.2">
      <c r="H136" s="85"/>
    </row>
    <row r="137" spans="8:8" x14ac:dyDescent="0.2">
      <c r="H137" s="85"/>
    </row>
    <row r="138" spans="8:8" x14ac:dyDescent="0.2">
      <c r="H138" s="85"/>
    </row>
    <row r="139" spans="8:8" x14ac:dyDescent="0.2">
      <c r="H139" s="85"/>
    </row>
    <row r="140" spans="8:8" x14ac:dyDescent="0.2">
      <c r="H140" s="85"/>
    </row>
    <row r="141" spans="8:8" x14ac:dyDescent="0.2">
      <c r="H141" s="85"/>
    </row>
    <row r="142" spans="8:8" x14ac:dyDescent="0.2">
      <c r="H142" s="85"/>
    </row>
    <row r="143" spans="8:8" x14ac:dyDescent="0.2">
      <c r="H143" s="85"/>
    </row>
    <row r="144" spans="8:8" x14ac:dyDescent="0.2">
      <c r="H144" s="85"/>
    </row>
    <row r="145" spans="8:8" x14ac:dyDescent="0.2">
      <c r="H145" s="85"/>
    </row>
  </sheetData>
  <phoneticPr fontId="5"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15</vt:i4>
      </vt:variant>
    </vt:vector>
  </HeadingPairs>
  <TitlesOfParts>
    <vt:vector size="22" baseType="lpstr">
      <vt:lpstr>Meeting Planner</vt:lpstr>
      <vt:lpstr>Time Chart</vt:lpstr>
      <vt:lpstr>Instructions</vt:lpstr>
      <vt:lpstr>Cities</vt:lpstr>
      <vt:lpstr>DST Rules</vt:lpstr>
      <vt:lpstr>Time Zones</vt:lpstr>
      <vt:lpstr>Lookups</vt:lpstr>
      <vt:lpstr>Cities</vt:lpstr>
      <vt:lpstr>City</vt:lpstr>
      <vt:lpstr>CityList</vt:lpstr>
      <vt:lpstr>CurrentMonth</vt:lpstr>
      <vt:lpstr>CurrentYear</vt:lpstr>
      <vt:lpstr>DSTRuleName</vt:lpstr>
      <vt:lpstr>DSTRules</vt:lpstr>
      <vt:lpstr>GMTTime</vt:lpstr>
      <vt:lpstr>LocalIsDST</vt:lpstr>
      <vt:lpstr>LocalTime</vt:lpstr>
      <vt:lpstr>LocalTimeZoneName</vt:lpstr>
      <vt:lpstr>LocalUTCOffset</vt:lpstr>
      <vt:lpstr>LocalUTCOffsetIgnoreDST</vt:lpstr>
      <vt:lpstr>TimeZoneNames</vt:lpstr>
      <vt:lpstr>UTCOffset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Nick Elsey</dc:creator>
  <dc:description>ElseyWorld Office Template
©Nick Elsey 2010</dc:description>
  <cp:lastModifiedBy>nick</cp:lastModifiedBy>
  <cp:lastPrinted>2009-12-26T11:08:25Z</cp:lastPrinted>
  <dcterms:created xsi:type="dcterms:W3CDTF">2006-05-03T10:15:22Z</dcterms:created>
  <dcterms:modified xsi:type="dcterms:W3CDTF">2018-11-13T23:43:15Z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W_WaterMark">
    <vt:lpwstr>This document was created from an ElseyWorld Microsoft Office template. ©2010 Nick Elsey. Go to www.elseyworld.com for more information.</vt:lpwstr>
  </property>
</Properties>
</file>