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didos" sheetId="1" state="visible" r:id="rId3"/>
    <sheet name="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<sst xmlns="http://schemas.openxmlformats.org/spreadsheetml/2006/main" count="70" uniqueCount="66">
  <si>
    <t xml:space="preserve">CONTROLE DE PEDIDOS — E-COMMERCE</t>
  </si>
  <si>
    <t xml:space="preserve">Registre cada pedido recebido. O status determina a cor automaticamente.</t>
  </si>
  <si>
    <t xml:space="preserve">Nº Pedido</t>
  </si>
  <si>
    <t xml:space="preserve">Data do Pedido</t>
  </si>
  <si>
    <t xml:space="preserve">Cliente</t>
  </si>
  <si>
    <t xml:space="preserve">Canal de Venda</t>
  </si>
  <si>
    <t xml:space="preserve">SKU(s)</t>
  </si>
  <si>
    <t xml:space="preserve">Valor do Produto (R$)</t>
  </si>
  <si>
    <t xml:space="preserve">Frete (R$)</t>
  </si>
  <si>
    <t xml:space="preserve">Valor Total (R$)</t>
  </si>
  <si>
    <t xml:space="preserve">Forma de Pagamento</t>
  </si>
  <si>
    <t xml:space="preserve">Status do Pedido</t>
  </si>
  <si>
    <t xml:space="preserve">Prazo de Envio</t>
  </si>
  <si>
    <t xml:space="preserve">Código de Rastreio</t>
  </si>
  <si>
    <t xml:space="preserve">PED-1001</t>
  </si>
  <si>
    <t xml:space="preserve">01/06/2026</t>
  </si>
  <si>
    <t xml:space="preserve">Maria Souza</t>
  </si>
  <si>
    <t xml:space="preserve">Site Próprio</t>
  </si>
  <si>
    <t xml:space="preserve">SKU-001 (x2)</t>
  </si>
  <si>
    <t xml:space="preserve">Pix</t>
  </si>
  <si>
    <t xml:space="preserve">Entregue</t>
  </si>
  <si>
    <t xml:space="preserve">03/06/2026</t>
  </si>
  <si>
    <t xml:space="preserve">BR123456789</t>
  </si>
  <si>
    <t xml:space="preserve">PED-1002</t>
  </si>
  <si>
    <t xml:space="preserve">João Lima</t>
  </si>
  <si>
    <t xml:space="preserve">Shopee</t>
  </si>
  <si>
    <t xml:space="preserve">SKU-003 (x1)</t>
  </si>
  <si>
    <t xml:space="preserve">Cartão</t>
  </si>
  <si>
    <t xml:space="preserve">Em Trânsito</t>
  </si>
  <si>
    <t xml:space="preserve">08/06/2026</t>
  </si>
  <si>
    <t xml:space="preserve">BR987654321</t>
  </si>
  <si>
    <t xml:space="preserve">PED-1003</t>
  </si>
  <si>
    <t xml:space="preserve">05/06/2026</t>
  </si>
  <si>
    <t xml:space="preserve">Ana Pereira</t>
  </si>
  <si>
    <t xml:space="preserve">Mercado Livre</t>
  </si>
  <si>
    <t xml:space="preserve">SKU-005 (x1)</t>
  </si>
  <si>
    <t xml:space="preserve">Processando</t>
  </si>
  <si>
    <t xml:space="preserve">10/06/2026</t>
  </si>
  <si>
    <t xml:space="preserve">PED-1004</t>
  </si>
  <si>
    <t xml:space="preserve">06/06/2026</t>
  </si>
  <si>
    <t xml:space="preserve">Carlos Dias</t>
  </si>
  <si>
    <t xml:space="preserve">SKU-004 (x1)</t>
  </si>
  <si>
    <t xml:space="preserve">Boleto</t>
  </si>
  <si>
    <t xml:space="preserve">Aguardando Pagamento</t>
  </si>
  <si>
    <t xml:space="preserve">12/06/2026</t>
  </si>
  <si>
    <t xml:space="preserve">PED-1005</t>
  </si>
  <si>
    <t xml:space="preserve">07/06/2026</t>
  </si>
  <si>
    <t xml:space="preserve">Beatriz Alves</t>
  </si>
  <si>
    <t xml:space="preserve">Amazon</t>
  </si>
  <si>
    <t xml:space="preserve">SKU-002 (x3)</t>
  </si>
  <si>
    <t xml:space="preserve">Cancelado</t>
  </si>
  <si>
    <t xml:space="preserve">-</t>
  </si>
  <si>
    <t xml:space="preserve">DASHBOARD DE PEDIDOS</t>
  </si>
  <si>
    <t xml:space="preserve">Indicadores calculados automaticamente a partir da aba Pedidos</t>
  </si>
  <si>
    <t xml:space="preserve">Total de Pedidos</t>
  </si>
  <si>
    <t xml:space="preserve">Pedidos Entregues</t>
  </si>
  <si>
    <t xml:space="preserve">Pedidos em Andamento</t>
  </si>
  <si>
    <t xml:space="preserve">Pedidos Cancelados</t>
  </si>
  <si>
    <t xml:space="preserve">Taxa de Cancelamento (%)</t>
  </si>
  <si>
    <t xml:space="preserve">Faturamento Total (R$)</t>
  </si>
  <si>
    <t xml:space="preserve">Ticket Médio (R$)</t>
  </si>
  <si>
    <t xml:space="preserve">Vendas por Canal — Site Próprio</t>
  </si>
  <si>
    <t xml:space="preserve">Vendas por Canal — Shopee</t>
  </si>
  <si>
    <t xml:space="preserve">Vendas por Canal — Mercado Livre</t>
  </si>
  <si>
    <t xml:space="preserve">Vendas por Canal — Amazon</t>
  </si>
  <si>
    <t xml:space="preserve">Vendas por Canal — Magalu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</si>
</sst>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DDEBF7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6" min="4" style="0" width="16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18"/>
    <col collapsed="false" customWidth="true" hidden="false" outlineLevel="0" max="11" min="11" style="0" width="14"/>
    <col collapsed="false" customWidth="true" hidden="false" outlineLevel="0" max="12" min="12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15" hidden="false" customHeight="false" outlineLevel="0" collapsed="false">
      <c r="A5" s="4" t="s">
        <v>14</v>
      </c>
      <c r="B5" s="4" t="s">
        <v>15</v>
      </c>
      <c r="C5" s="5" t="s">
        <v>16</v>
      </c>
      <c r="D5" s="5" t="s">
        <v>17</v>
      </c>
      <c r="E5" s="5" t="s">
        <v>18</v>
      </c>
      <c r="F5" s="6" t="n">
        <v>99.8</v>
      </c>
      <c r="G5" s="6" t="n">
        <v>12</v>
      </c>
      <c r="H5" s="7" t="n">
        <f aca="false">F5+G5</f>
        <v>111.8</v>
      </c>
      <c r="I5" s="5" t="s">
        <v>19</v>
      </c>
      <c r="J5" s="4" t="s">
        <v>20</v>
      </c>
      <c r="K5" s="4" t="s">
        <v>21</v>
      </c>
      <c r="L5" s="5" t="s">
        <v>22</v>
      </c>
    </row>
    <row r="6" customFormat="false" ht="15" hidden="false" customHeight="false" outlineLevel="0" collapsed="false">
      <c r="A6" s="4" t="s">
        <v>23</v>
      </c>
      <c r="B6" s="4" t="s">
        <v>21</v>
      </c>
      <c r="C6" s="5" t="s">
        <v>24</v>
      </c>
      <c r="D6" s="5" t="s">
        <v>25</v>
      </c>
      <c r="E6" s="5" t="s">
        <v>26</v>
      </c>
      <c r="F6" s="6" t="n">
        <v>119.9</v>
      </c>
      <c r="G6" s="6" t="n">
        <v>0</v>
      </c>
      <c r="H6" s="7" t="n">
        <f aca="false">F6+G6</f>
        <v>119.9</v>
      </c>
      <c r="I6" s="5" t="s">
        <v>27</v>
      </c>
      <c r="J6" s="4" t="s">
        <v>28</v>
      </c>
      <c r="K6" s="4" t="s">
        <v>29</v>
      </c>
      <c r="L6" s="5" t="s">
        <v>30</v>
      </c>
    </row>
    <row r="7" customFormat="false" ht="15" hidden="false" customHeight="false" outlineLevel="0" collapsed="false">
      <c r="A7" s="4" t="s">
        <v>31</v>
      </c>
      <c r="B7" s="4" t="s">
        <v>32</v>
      </c>
      <c r="C7" s="5" t="s">
        <v>33</v>
      </c>
      <c r="D7" s="5" t="s">
        <v>34</v>
      </c>
      <c r="E7" s="5" t="s">
        <v>35</v>
      </c>
      <c r="F7" s="6" t="n">
        <v>59.9</v>
      </c>
      <c r="G7" s="6" t="n">
        <v>9.9</v>
      </c>
      <c r="H7" s="7" t="n">
        <f aca="false">F7+G7</f>
        <v>69.8</v>
      </c>
      <c r="I7" s="5" t="s">
        <v>27</v>
      </c>
      <c r="J7" s="4" t="s">
        <v>36</v>
      </c>
      <c r="K7" s="4" t="s">
        <v>37</v>
      </c>
      <c r="L7" s="5"/>
    </row>
    <row r="8" customFormat="false" ht="26.85" hidden="false" customHeight="false" outlineLevel="0" collapsed="false">
      <c r="A8" s="4" t="s">
        <v>38</v>
      </c>
      <c r="B8" s="4" t="s">
        <v>39</v>
      </c>
      <c r="C8" s="5" t="s">
        <v>40</v>
      </c>
      <c r="D8" s="5" t="s">
        <v>17</v>
      </c>
      <c r="E8" s="5" t="s">
        <v>41</v>
      </c>
      <c r="F8" s="6" t="n">
        <v>159.9</v>
      </c>
      <c r="G8" s="6" t="n">
        <v>0</v>
      </c>
      <c r="H8" s="7" t="n">
        <f aca="false">F8+G8</f>
        <v>159.9</v>
      </c>
      <c r="I8" s="5" t="s">
        <v>42</v>
      </c>
      <c r="J8" s="4" t="s">
        <v>43</v>
      </c>
      <c r="K8" s="4" t="s">
        <v>44</v>
      </c>
      <c r="L8" s="5"/>
    </row>
    <row r="9" customFormat="false" ht="15" hidden="false" customHeight="false" outlineLevel="0" collapsed="false">
      <c r="A9" s="4" t="s">
        <v>45</v>
      </c>
      <c r="B9" s="4" t="s">
        <v>46</v>
      </c>
      <c r="C9" s="5" t="s">
        <v>47</v>
      </c>
      <c r="D9" s="5" t="s">
        <v>48</v>
      </c>
      <c r="E9" s="5" t="s">
        <v>49</v>
      </c>
      <c r="F9" s="6" t="n">
        <v>89.7</v>
      </c>
      <c r="G9" s="6" t="n">
        <v>0</v>
      </c>
      <c r="H9" s="7" t="n">
        <f aca="false">F9+G9</f>
        <v>89.7</v>
      </c>
      <c r="I9" s="5" t="s">
        <v>27</v>
      </c>
      <c r="J9" s="4" t="s">
        <v>50</v>
      </c>
      <c r="K9" s="4" t="s">
        <v>51</v>
      </c>
      <c r="L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6"/>
      <c r="G10" s="6"/>
      <c r="H10" s="7" t="str">
        <f aca="false">IF(F10="","",F10+G10)</f>
        <v/>
      </c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6"/>
      <c r="G11" s="6"/>
      <c r="H11" s="7" t="str">
        <f aca="false">IF(F11="","",F11+G11)</f>
        <v/>
      </c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6"/>
      <c r="G12" s="6"/>
      <c r="H12" s="7" t="str">
        <f aca="false">IF(F12="","",F12+G12)</f>
        <v/>
      </c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6"/>
      <c r="G13" s="6"/>
      <c r="H13" s="7" t="str">
        <f aca="false">IF(F13="","",F13+G13)</f>
        <v/>
      </c>
      <c r="I13" s="4"/>
      <c r="J13" s="4"/>
      <c r="K13" s="4"/>
      <c r="L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6"/>
      <c r="G14" s="6"/>
      <c r="H14" s="7" t="str">
        <f aca="false">IF(F14="","",F14+G14)</f>
        <v/>
      </c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6"/>
      <c r="G15" s="6"/>
      <c r="H15" s="7" t="str">
        <f aca="false">IF(F15="","",F15+G15)</f>
        <v/>
      </c>
      <c r="I15" s="4"/>
      <c r="J15" s="4"/>
      <c r="K15" s="4"/>
      <c r="L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6"/>
      <c r="G16" s="6"/>
      <c r="H16" s="7" t="str">
        <f aca="false">IF(F16="","",F16+G16)</f>
        <v/>
      </c>
      <c r="I16" s="4"/>
      <c r="J16" s="4"/>
      <c r="K16" s="4"/>
      <c r="L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6"/>
      <c r="G17" s="6"/>
      <c r="H17" s="7" t="str">
        <f aca="false">IF(F17="","",F17+G17)</f>
        <v/>
      </c>
      <c r="I17" s="4"/>
      <c r="J17" s="4"/>
      <c r="K17" s="4"/>
      <c r="L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6"/>
      <c r="G18" s="6"/>
      <c r="H18" s="7" t="str">
        <f aca="false">IF(F18="","",F18+G18)</f>
        <v/>
      </c>
      <c r="I18" s="4"/>
      <c r="J18" s="4"/>
      <c r="K18" s="4"/>
      <c r="L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6"/>
      <c r="G19" s="6"/>
      <c r="H19" s="7" t="str">
        <f aca="false">IF(F19="","",F19+G19)</f>
        <v/>
      </c>
      <c r="I19" s="4"/>
      <c r="J19" s="4"/>
      <c r="K19" s="4"/>
      <c r="L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6"/>
      <c r="G20" s="6"/>
      <c r="H20" s="7" t="str">
        <f aca="false">IF(F20="","",F20+G20)</f>
        <v/>
      </c>
      <c r="I20" s="4"/>
      <c r="J20" s="4"/>
      <c r="K20" s="4"/>
      <c r="L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6"/>
      <c r="G21" s="6"/>
      <c r="H21" s="7" t="str">
        <f aca="false">IF(F21="","",F21+G21)</f>
        <v/>
      </c>
      <c r="I21" s="4"/>
      <c r="J21" s="4"/>
      <c r="K21" s="4"/>
      <c r="L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6"/>
      <c r="G22" s="6"/>
      <c r="H22" s="7" t="str">
        <f aca="false">IF(F22="","",F22+G22)</f>
        <v/>
      </c>
      <c r="I22" s="4"/>
      <c r="J22" s="4"/>
      <c r="K22" s="4"/>
      <c r="L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6"/>
      <c r="G23" s="6"/>
      <c r="H23" s="7" t="str">
        <f aca="false">IF(F23="","",F23+G23)</f>
        <v/>
      </c>
      <c r="I23" s="4"/>
      <c r="J23" s="4"/>
      <c r="K23" s="4"/>
      <c r="L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6"/>
      <c r="G24" s="6"/>
      <c r="H24" s="7" t="str">
        <f aca="false">IF(F24="","",F24+G24)</f>
        <v/>
      </c>
      <c r="I24" s="4"/>
      <c r="J24" s="4"/>
      <c r="K24" s="4"/>
      <c r="L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6"/>
      <c r="G25" s="6"/>
      <c r="H25" s="7" t="str">
        <f aca="false">IF(F25="","",F25+G25)</f>
        <v/>
      </c>
      <c r="I25" s="4"/>
      <c r="J25" s="4"/>
      <c r="K25" s="4"/>
      <c r="L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6"/>
      <c r="G26" s="6"/>
      <c r="H26" s="7" t="str">
        <f aca="false">IF(F26="","",F26+G26)</f>
        <v/>
      </c>
      <c r="I26" s="4"/>
      <c r="J26" s="4"/>
      <c r="K26" s="4"/>
      <c r="L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6"/>
      <c r="G27" s="6"/>
      <c r="H27" s="7" t="str">
        <f aca="false">IF(F27="","",F27+G27)</f>
        <v/>
      </c>
      <c r="I27" s="4"/>
      <c r="J27" s="4"/>
      <c r="K27" s="4"/>
      <c r="L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6"/>
      <c r="G28" s="6"/>
      <c r="H28" s="7" t="str">
        <f aca="false">IF(F28="","",F28+G28)</f>
        <v/>
      </c>
      <c r="I28" s="4"/>
      <c r="J28" s="4"/>
      <c r="K28" s="4"/>
      <c r="L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6"/>
      <c r="G29" s="6"/>
      <c r="H29" s="7" t="str">
        <f aca="false">IF(F29="","",F29+G29)</f>
        <v/>
      </c>
      <c r="I29" s="4"/>
      <c r="J29" s="4"/>
      <c r="K29" s="4"/>
      <c r="L29" s="4"/>
    </row>
  </sheetData>
  <mergeCells count="2">
    <mergeCell ref="A1:L1"/>
    <mergeCell ref="A2:L2"/>
  </mergeCells>
  <conditionalFormatting sqref="J5:J29">
    <cfRule type="cellIs" priority="2" operator="equal" aboveAverage="0" equalAverage="0" bottom="0" percent="0" rank="0" text="" dxfId="0">
      <formula>"Entregue"</formula>
    </cfRule>
    <cfRule type="cellIs" priority="3" operator="equal" aboveAverage="0" equalAverage="0" bottom="0" percent="0" rank="0" text="" dxfId="1">
      <formula>"Em Trânsito"</formula>
    </cfRule>
    <cfRule type="cellIs" priority="4" operator="equal" aboveAverage="0" equalAverage="0" bottom="0" percent="0" rank="0" text="" dxfId="2">
      <formula>"Processando"</formula>
    </cfRule>
    <cfRule type="cellIs" priority="5" operator="equal" aboveAverage="0" equalAverage="0" bottom="0" percent="0" rank="0" text="" dxfId="2">
      <formula>"Aguardando Pagamento"</formula>
    </cfRule>
    <cfRule type="cellIs" priority="6" operator="equal" aboveAverage="0" equalAverage="0" bottom="0" percent="0" rank="0" text="" dxfId="3">
      <formula>"Cancelado"</formula>
    </cfRule>
  </conditionalFormatting>
  <dataValidations count="3">
    <dataValidation allowBlank="true" errorStyle="stop" operator="between" showDropDown="false" showErrorMessage="false" showInputMessage="false" sqref="J5:J29" type="list">
      <formula1>"Aguardando Pagamento,Processando,Em Trânsito,Entregue,Cancelado,Devolvido"</formula1>
      <formula2>0</formula2>
    </dataValidation>
    <dataValidation allowBlank="true" errorStyle="stop" operator="between" showDropDown="false" showErrorMessage="false" showInputMessage="false" sqref="D5:D29" type="list">
      <formula1>"Site Próprio,Shopee,Mercado Livre,Amazon,Magalu,Outro"</formula1>
      <formula2>0</formula2>
    </dataValidation>
    <dataValidation allowBlank="true" errorStyle="stop" operator="between" showDropDown="false" showErrorMessage="false" showInputMessage="false" sqref="I5:I29" type="list">
      <formula1>"Pix,Cartão,Boleto,Dinheiro"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</cols>
  <sheetData>
    <row r="1" customFormat="false" ht="19.7" hidden="false" customHeight="false" outlineLevel="0" collapsed="false">
      <c r="A1" s="1" t="s">
        <v>52</v>
      </c>
      <c r="B1" s="1"/>
    </row>
    <row r="2" customFormat="false" ht="15" hidden="false" customHeight="false" outlineLevel="0" collapsed="false">
      <c r="A2" s="2" t="s">
        <v>53</v>
      </c>
      <c r="B2" s="2"/>
    </row>
    <row r="4" customFormat="false" ht="15" hidden="false" customHeight="false" outlineLevel="0" collapsed="false">
      <c r="A4" s="8" t="s">
        <v>54</v>
      </c>
      <c r="B4" s="4" t="n">
        <f aca="false">COUNTA(Pedidos!A5:A29)</f>
        <v>5</v>
      </c>
    </row>
    <row r="5" customFormat="false" ht="15" hidden="false" customHeight="false" outlineLevel="0" collapsed="false">
      <c r="A5" s="8" t="s">
        <v>55</v>
      </c>
      <c r="B5" s="4" t="n">
        <f aca="false">COUNTIF(Pedidos!J5:J29,"Entregue")</f>
        <v>1</v>
      </c>
    </row>
    <row r="6" customFormat="false" ht="15" hidden="false" customHeight="false" outlineLevel="0" collapsed="false">
      <c r="A6" s="8" t="s">
        <v>56</v>
      </c>
      <c r="B6" s="4" t="n">
        <f aca="false">COUNTIF(Pedidos!J5:J29,"Processando")+COUNTIF(Pedidos!J5:J29,"Em Trânsito")+COUNTIF(Pedidos!J5:J29,"Aguardando Pagamento")</f>
        <v>3</v>
      </c>
    </row>
    <row r="7" customFormat="false" ht="15" hidden="false" customHeight="false" outlineLevel="0" collapsed="false">
      <c r="A7" s="8" t="s">
        <v>57</v>
      </c>
      <c r="B7" s="4" t="n">
        <f aca="false">COUNTIF(Pedidos!J5:J29,"Cancelado")</f>
        <v>1</v>
      </c>
    </row>
    <row r="8" customFormat="false" ht="15" hidden="false" customHeight="false" outlineLevel="0" collapsed="false">
      <c r="A8" s="8" t="s">
        <v>58</v>
      </c>
      <c r="B8" s="9" t="n">
        <f aca="false">IFERROR(B7/B4,0)</f>
        <v>0.2</v>
      </c>
    </row>
    <row r="9" customFormat="false" ht="15" hidden="false" customHeight="false" outlineLevel="0" collapsed="false">
      <c r="A9" s="8" t="s">
        <v>59</v>
      </c>
      <c r="B9" s="7" t="n">
        <f aca="false">SUMIF(Pedidos!J5:J29,"&lt;&gt;Cancelado",Pedidos!H5:H29)</f>
        <v>461.4</v>
      </c>
    </row>
    <row r="10" customFormat="false" ht="15" hidden="false" customHeight="false" outlineLevel="0" collapsed="false">
      <c r="A10" s="8" t="s">
        <v>60</v>
      </c>
      <c r="B10" s="7" t="n">
        <f aca="false">IFERROR(B9/(B4-B7),0)</f>
        <v>115.35</v>
      </c>
    </row>
    <row r="11" customFormat="false" ht="15" hidden="false" customHeight="false" outlineLevel="0" collapsed="false">
      <c r="A11" s="8" t="s">
        <v>61</v>
      </c>
      <c r="B11" s="4" t="n">
        <f aca="false">COUNTIF(Pedidos!D5:D29,"Site Próprio")</f>
        <v>2</v>
      </c>
    </row>
    <row r="12" customFormat="false" ht="15" hidden="false" customHeight="false" outlineLevel="0" collapsed="false">
      <c r="A12" s="8" t="s">
        <v>62</v>
      </c>
      <c r="B12" s="4" t="n">
        <f aca="false">COUNTIF(Pedidos!D5:D29,"Shopee")</f>
        <v>1</v>
      </c>
    </row>
    <row r="13" customFormat="false" ht="15" hidden="false" customHeight="false" outlineLevel="0" collapsed="false">
      <c r="A13" s="8" t="s">
        <v>63</v>
      </c>
      <c r="B13" s="4" t="n">
        <f aca="false">COUNTIF(Pedidos!D5:D29,"Mercado Livre")</f>
        <v>1</v>
      </c>
    </row>
    <row r="14" customFormat="false" ht="15" hidden="false" customHeight="false" outlineLevel="0" collapsed="false">
      <c r="A14" s="8" t="s">
        <v>64</v>
      </c>
      <c r="B14" s="4" t="n">
        <f aca="false">COUNTIF(Pedidos!D5:D29,"Amazon")</f>
        <v>1</v>
      </c>
    </row>
    <row r="15" customFormat="false" ht="15" hidden="false" customHeight="false" outlineLevel="0" collapsed="false">
      <c r="A15" s="8" t="s">
        <v>65</v>
      </c>
      <c r="B15" s="4" t="n">
        <f aca="false">COUNTIF(Pedidos!D5:D29,"Magalu")</f>
        <v>0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2026-06-14T01:49:43Z</dcterms:created>
  <dc:creator>openpyxl</dc:creator>
  <dc:description/>
  <dc:language>en-US</dc:language>
  <cp:lastModifiedBy/>
  <dcterms:modified xsi:type="dcterms:W3CDTF">2026-06-14T01:49:43Z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