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_rels/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pdř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<sst xmlns="http://schemas.openxmlformats.org/spreadsheetml/2006/main" count="639" uniqueCount="367">
  <si>
    <t xml:space="preserve">Evidence pracovní doby  profesionálních řidičů nákladních vozidel</t>
  </si>
  <si>
    <t xml:space="preserve"> Doplnit jméno a příjmení:</t>
  </si>
  <si>
    <t xml:space="preserve">Nastavení sjednané týdenní pracovní doby (TPD)</t>
  </si>
  <si>
    <t xml:space="preserve">Začátek pracovního  poměru DATUM:</t>
  </si>
  <si>
    <t xml:space="preserve">MĚSÍC:</t>
  </si>
  <si>
    <t xml:space="preserve">ROK:</t>
  </si>
  <si>
    <t xml:space="preserve">Vyhotoveno v souladu se zákonem č. 262/2006 Sb., zákoníkem práce, a Nařízením Evropského parlamentu a Rady (ES) č. 561/2006, v jejich platných a účinných zněních. Autor děkuje za metodickou a odbornou inspiraci odborovým organizacím v členských státech Evropské unie a tvůrcům systému ChatGPT.</t>
  </si>
  <si>
    <t xml:space="preserve">Verze tabulky: </t>
  </si>
  <si>
    <t xml:space="preserve">v2.0.0</t>
  </si>
  <si>
    <t xml:space="preserve">KALENDÁŘ</t>
  </si>
  <si>
    <t xml:space="preserve">PRACOVNÍ DOBA </t>
  </si>
  <si>
    <t xml:space="preserve">PRÁCE PŘESČAS</t>
  </si>
  <si>
    <t xml:space="preserve">NOČNÍ PRACOVNÍ DOBA</t>
  </si>
  <si>
    <t xml:space="preserve">PRÁCE – VÍKEND</t>
  </si>
  <si>
    <t xml:space="preserve">PRÁCE – STÁTNÍ SVÁTKY</t>
  </si>
  <si>
    <t xml:space="preserve">NÁPOVĚDA A SERVISNÍ MANUÁL</t>
  </si>
  <si>
    <t xml:space="preserve">Licence:</t>
  </si>
  <si>
    <t xml:space="preserve">Apache 2.0</t>
  </si>
  <si>
    <t xml:space="preserve">Zadejte dle pracovní smlouvy. Tyto volby nemají sankční ani hodnotící povahu. Slouží pouze k technickému určení hranice práce přesčas.</t>
  </si>
  <si>
    <t xml:space="preserve">Zadej číslo počtu dohodnutých týdenních hodin</t>
  </si>
  <si>
    <t xml:space="preserve">PD1</t>
  </si>
  <si>
    <t xml:space="preserve">PD2</t>
  </si>
  <si>
    <t xml:space="preserve">PD3</t>
  </si>
  <si>
    <t xml:space="preserve">AUNS TECH PD DEN VSTUP</t>
  </si>
  <si>
    <t xml:space="preserve">TECH  kalendářní den MINUTY CELKEM </t>
  </si>
  <si>
    <t xml:space="preserve">AUNS TECH PD DEN SOUČET (kód 6) </t>
  </si>
  <si>
    <t xml:space="preserve">TECH  kalendářní den HODINY DEC CELKEM </t>
  </si>
  <si>
    <t xml:space="preserve">AUNS TECH PD DEN DEC (kód 5)</t>
  </si>
  <si>
    <t xml:space="preserve">AUNS TECH PD DEN PRÁVNÍ STAV </t>
  </si>
  <si>
    <t xml:space="preserve">TECH ZDPD DEN MINUTY</t>
  </si>
  <si>
    <t xml:space="preserve">TECH  PRÁCE PŘESČAS kalendářní den MINUTY</t>
  </si>
  <si>
    <t xml:space="preserve">TECH  PRÁCE PŘESČAS kalendářní den  HODINY DEC</t>
  </si>
  <si>
    <t xml:space="preserve">AUNS TECH přesčas MINUTY = HODINY DEC (kód 5?)</t>
  </si>
  <si>
    <t xml:space="preserve">AUNS TECH PRÁCE PŘESČAS ŘÁDEK STAV</t>
  </si>
  <si>
    <t xml:space="preserve">AUNS TECH PRÁCE PŘESČAS DEBUG</t>
  </si>
  <si>
    <t xml:space="preserve">TECH ZDPD DEBUG</t>
  </si>
  <si>
    <t xml:space="preserve">TECH NPD1</t>
  </si>
  <si>
    <t xml:space="preserve">TECH NPD2</t>
  </si>
  <si>
    <t xml:space="preserve">TECH NPD3</t>
  </si>
  <si>
    <t xml:space="preserve">TECH NOC kalendářní den CELKEM MINUTY</t>
  </si>
  <si>
    <t xml:space="preserve">TECH NOC kalendářní den CELKEM HODNY DEC</t>
  </si>
  <si>
    <t xml:space="preserve">AUNS TECH NOČNÍ PRACOVNÍ DOBA ŘÁDEK STAV</t>
  </si>
  <si>
    <t xml:space="preserve">TECH VÍKEND kalendářní den CELKEM MINUTY</t>
  </si>
  <si>
    <t xml:space="preserve">TECH víkend kalendářní den CELKEM DEC</t>
  </si>
  <si>
    <t xml:space="preserve">AUNS TECH VÍKEND ŘÁDEK STAV</t>
  </si>
  <si>
    <t xml:space="preserve">TECH VÍKEND DEBUG</t>
  </si>
  <si>
    <t xml:space="preserve">TECH státní svátky kalendářní den CELKEM  MINUTY</t>
  </si>
  <si>
    <t xml:space="preserve">TECH státní svátky kalendářní den CELKEM DEC</t>
  </si>
  <si>
    <t xml:space="preserve">AUNS TECH STÁTNÍ SVÁTKY ŘÁDEK STAV</t>
  </si>
  <si>
    <t xml:space="preserve">TECH STÁTNÍ SVÁTKY DEBUG</t>
  </si>
  <si>
    <t xml:space="preserve">Číslo karty řidiče do tachografu, datum narození, nebo firemní ID:</t>
  </si>
  <si>
    <t xml:space="preserve">TPD – 40hodin/týden , dle §79, odst. 1., nebo kratší sjednána TPD, dle §80</t>
  </si>
  <si>
    <t xml:space="preserve">Konec pracovního poměru DATUM:</t>
  </si>
  <si>
    <t xml:space="preserve">Oficiální zdroj (GitHub):</t>
  </si>
  <si>
    <t xml:space="preserve">TECH Číslo ROK</t>
  </si>
  <si>
    <t xml:space="preserve">TECH Číslo Měsíce v roce </t>
  </si>
  <si>
    <t xml:space="preserve">TECH Číslo Týdne v ROCE </t>
  </si>
  <si>
    <t xml:space="preserve">TECH číslo dne v týdnu </t>
  </si>
  <si>
    <t xml:space="preserve">TECH typ DNE </t>
  </si>
  <si>
    <t xml:space="preserve">TECH Datum</t>
  </si>
  <si>
    <t xml:space="preserve">TECH Státní svátky</t>
  </si>
  <si>
    <t xml:space="preserve">DEBUG TECH datum</t>
  </si>
  <si>
    <t xml:space="preserve">DEBUG TECH svátek</t>
  </si>
  <si>
    <t xml:space="preserve">DEBUG TECH TYP DNE</t>
  </si>
  <si>
    <t xml:space="preserve">AUNS TECH kalendář ŘÁDEK STAV</t>
  </si>
  <si>
    <t xml:space="preserve">TECH PD1 MINUTY</t>
  </si>
  <si>
    <t xml:space="preserve">TECH PD1 HODINY DEC</t>
  </si>
  <si>
    <t xml:space="preserve">DEBUG TECH PD1 VSTUP</t>
  </si>
  <si>
    <t xml:space="preserve">TECH PD2 MINUTY</t>
  </si>
  <si>
    <t xml:space="preserve">TECH PD2 HODINY DEC</t>
  </si>
  <si>
    <t xml:space="preserve">DEBUG TECH PD2 VSTUP</t>
  </si>
  <si>
    <t xml:space="preserve">TECH PD3 MINUTY</t>
  </si>
  <si>
    <t xml:space="preserve">TECH PD3 HODINY DEC</t>
  </si>
  <si>
    <t xml:space="preserve">DEBUG TECH PD3 VSTUP</t>
  </si>
  <si>
    <t xml:space="preserve">00:00 – 6:00</t>
  </si>
  <si>
    <t xml:space="preserve">22:00 – 24:00</t>
  </si>
  <si>
    <t xml:space="preserve">TECH NPD1 CELKEM MINUTY</t>
  </si>
  <si>
    <t xml:space="preserve">TECH NPD1 CELKEM DEC</t>
  </si>
  <si>
    <t xml:space="preserve">TECH NPD1 DEBUG</t>
  </si>
  <si>
    <t xml:space="preserve">TECH NPD2 CELKEM MINUTY</t>
  </si>
  <si>
    <t xml:space="preserve">TECH NPD2 CELKEM DEC</t>
  </si>
  <si>
    <t xml:space="preserve">TECH NPD2 DEBUG</t>
  </si>
  <si>
    <t xml:space="preserve">TECH NPD3 CELKEM MINUTY</t>
  </si>
  <si>
    <t xml:space="preserve">TECH NPD3 CELKEM DEC</t>
  </si>
  <si>
    <t xml:space="preserve">TECH NPD3 DEBUG</t>
  </si>
  <si>
    <t xml:space="preserve">https://raw.githubusercontent.com/Ravarentoren/open-driver-worktime-space/epdr-v2.0.0/reference/epdř/v2.0.0/EPDŘ_reference_ODWS_v2.0.0.xlsx</t>
  </si>
  <si>
    <t xml:space="preserve">Použijte kód z chybové buňky a vyhledejte odpovídající řádek v této části. Zde najdete vysvětlení problému a návod k opravě.</t>
  </si>
  <si>
    <t xml:space="preserve">Kratší zakladní denní doba se vypočíta tak, že se vydělí sjednaná kratší týdenní pracovní doba počtem pracovních dní v základním kalendářním týdnu, tedy pěti.</t>
  </si>
  <si>
    <t xml:space="preserve">DEFINICE</t>
  </si>
  <si>
    <t xml:space="preserve">Význam pojmu „Pracovní doba“ v prostředí profesionálních řidičů</t>
  </si>
  <si>
    <t xml:space="preserve">V této tabulce se pojem „Pracovní doba“ nepoužívá ve smyslu směny se stanoveným začátkem a koncem.  Pracovní doba je časový úsek vymezený: – koncem jednoho denního odpočinku – a začátkem následujícího denního odpočinku.  Jde o pracovní dobu ve smyslu právních předpisů pro silniční dopravu a profesionální řidiče, nikoli o směnný provoz s pevně danou pracovní dobou.</t>
  </si>
  <si>
    <t xml:space="preserve">Pracovní doba může: – začít v libovolný čas, – končit v libovolný čas, – být rozdělena do více pracovních úseků (PD1–PD3), – přesahovat půlnoc. Rozhodující je vždy vazba na denní odpočinek.</t>
  </si>
  <si>
    <t xml:space="preserve">Kalendář</t>
  </si>
  <si>
    <t xml:space="preserve">Práce ve dvouosádce vozidla? ZADEJ ČÍSLO 2</t>
  </si>
  <si>
    <t xml:space="preserve">Pracovni doba 1</t>
  </si>
  <si>
    <t xml:space="preserve">Pracovni doba 2</t>
  </si>
  <si>
    <t xml:space="preserve">Pracovni doba 3</t>
  </si>
  <si>
    <t xml:space="preserve">Odpracovaná doba za kalendářní den CELKEM</t>
  </si>
  <si>
    <t xml:space="preserve">ZDPD základní denní pracovní doba</t>
  </si>
  <si>
    <t xml:space="preserve">PRÁCE PŘESČAS kalendářní den CELKEM</t>
  </si>
  <si>
    <t xml:space="preserve">Práce v noci 1</t>
  </si>
  <si>
    <t xml:space="preserve">Práce v noci 2</t>
  </si>
  <si>
    <t xml:space="preserve">Práce v noci 3</t>
  </si>
  <si>
    <t xml:space="preserve">NOČNÍ PRACOVNÍ DOBA kalendářní den CELKEM</t>
  </si>
  <si>
    <t xml:space="preserve">PRÁCE O VÍKENDU SO + NE kalendářní den CELKEM</t>
  </si>
  <si>
    <t xml:space="preserve">PRÁCE VE STÁTNÍ SVÁTKY kalendářní den CELKEM</t>
  </si>
  <si>
    <t xml:space="preserve">TECH NPD1 00:00-6:00 MINUTY</t>
  </si>
  <si>
    <t xml:space="preserve">TECH NPD1 00:00-6:00 DEC</t>
  </si>
  <si>
    <t xml:space="preserve">TECH NPD1 22:00-24:00 MINUTY</t>
  </si>
  <si>
    <t xml:space="preserve">TECH NPD1 22:00-24:00 DEC</t>
  </si>
  <si>
    <t xml:space="preserve">TECH NPD2 00:00-6:00 MINUTY</t>
  </si>
  <si>
    <t xml:space="preserve">TECH NPD2 00:00-6:00 DEC</t>
  </si>
  <si>
    <t xml:space="preserve">TECH NPD2 22:00-24:00 MINUTY</t>
  </si>
  <si>
    <t xml:space="preserve">TECH NPD2 22:00-24:00 DEC</t>
  </si>
  <si>
    <t xml:space="preserve">TECH NPD3 00:00-6:00 MINUTY</t>
  </si>
  <si>
    <t xml:space="preserve">TECH NPD3 00:00-6:00 DEC</t>
  </si>
  <si>
    <t xml:space="preserve">TECH NPD3 22:00-24:00 MINUTY</t>
  </si>
  <si>
    <t xml:space="preserve">TECH NPD3 22:00-24:00 DEC</t>
  </si>
  <si>
    <t xml:space="preserve">NPD 1 CELKEM</t>
  </si>
  <si>
    <t xml:space="preserve">NPD 2 CELKEM</t>
  </si>
  <si>
    <t xml:space="preserve">NPD 3 CELKEM</t>
  </si>
  <si>
    <t xml:space="preserve">DATUM</t>
  </si>
  <si>
    <t xml:space="preserve">DEN V TÝDNU </t>
  </si>
  <si>
    <t xml:space="preserve">TYP DNE </t>
  </si>
  <si>
    <t xml:space="preserve">STÁTNÍ SVÁTKY (ČR)</t>
  </si>
  <si>
    <t xml:space="preserve">ČÍSLO TÝDNE V ROCE</t>
  </si>
  <si>
    <t xml:space="preserve">Začátek</t>
  </si>
  <si>
    <t xml:space="preserve">Konec</t>
  </si>
  <si>
    <t xml:space="preserve">PD1 CELKEM</t>
  </si>
  <si>
    <t xml:space="preserve">PD2 CELKEM</t>
  </si>
  <si>
    <t xml:space="preserve">PD3 CELKEM</t>
  </si>
  <si>
    <t xml:space="preserve">NAP TYP</t>
  </si>
  <si>
    <t xml:space="preserve">NAP KÓD</t>
  </si>
  <si>
    <t xml:space="preserve">NAP STAV</t>
  </si>
  <si>
    <t xml:space="preserve">NAP STRUČNĚ</t>
  </si>
  <si>
    <t xml:space="preserve">NAP DETAIL</t>
  </si>
  <si>
    <t xml:space="preserve">NAP KDE</t>
  </si>
  <si>
    <t xml:space="preserve">NAP CO OPRAVIT</t>
  </si>
  <si>
    <t xml:space="preserve">NAP PŘÍKLAD</t>
  </si>
  <si>
    <t xml:space="preserve">ČÍSELNÉ KÓDY A TYPY DNÍ POUŽITÉ V TABULCE</t>
  </si>
  <si>
    <t xml:space="preserve">Rozhodující je vždy vazba na denní odpočinek.</t>
  </si>
  <si>
    <t xml:space="preserve">KAL D</t>
  </si>
  <si>
    <t xml:space="preserve">✓OK</t>
  </si>
  <si>
    <t xml:space="preserve">Datum je v pořádku</t>
  </si>
  <si>
    <t xml:space="preserve">Datum je platné a odpovídá dni v týdnu.</t>
  </si>
  <si>
    <t xml:space="preserve">TECH Datum, TECH číslo dne v týdnu</t>
  </si>
  <si>
    <t xml:space="preserve">---</t>
  </si>
  <si>
    <t xml:space="preserve">   OR($H11="";$I11="");</t>
  </si>
  <si>
    <t xml:space="preserve"> IF(ABS($AZ15/60 - $BA15) &lt; 0,0001; 1; 5))</t>
  </si>
  <si>
    <t xml:space="preserve">   1;</t>
  </si>
  <si>
    <t xml:space="preserve">   IF($I11&lt;$H11;0;1)</t>
  </si>
  <si>
    <t xml:space="preserve">❌ STOP</t>
  </si>
  <si>
    <t xml:space="preserve">Chybí nebo je neplatné datum</t>
  </si>
  <si>
    <t xml:space="preserve">Datum není zadáno, ale ostatní kalendářní údaje (den v týdnu, typ dne nebo svátek) jsou vyplněné.</t>
  </si>
  <si>
    <t xml:space="preserve">Sloupec TECH Datum</t>
  </si>
  <si>
    <t xml:space="preserve">Zadejte platné datum do sloupce TECH Datum nebo vymažte ostatní kalendářní údaje v tomto řádku. Zkontrolujte zda písmena sloupců a čísla řádků ve vzorcích, odpovídají skutečnému řádku datumu.</t>
  </si>
  <si>
    <t xml:space="preserve">Vyplněn den v týdnu nebo svátek, ale TECH Datum je prázdné. Datum je vepsáno v řádku 24, ale vzorec v buňce a sloupci TECH odkazuje na řádky 23, nebo 25.</t>
  </si>
  <si>
    <t xml:space="preserve">⚠ CHYBA</t>
  </si>
  <si>
    <t xml:space="preserve">Nesoulad dne v týdnu</t>
  </si>
  <si>
    <t xml:space="preserve">Den v týdnu neodpovídá zadanému datu.</t>
  </si>
  <si>
    <t xml:space="preserve">Zkontrolujte, zda pořadové TECH číslo dne v týdnu odpovídá datu v TECH Datum, dle buňky DJ23. Zkontrolujte zda písmena sloupců a čísla řádků ve vzorcích, odpovídají skutečnému řádku datumu.</t>
  </si>
  <si>
    <t xml:space="preserve">Datum je pondělí, ale den v týdnu je uveden jako úterý.  Datum je vepsáno v řádku 24, ale vzorec v buňce a sloupci TECH odkazuje na řádky 23, nebo 25.</t>
  </si>
  <si>
    <t xml:space="preserve">Pořadová čísla kalendářních dní: 1 = Pondělí, 2 = Úterý, 3 = Středa, 4 = Čtvrtek, 5 = Pátek, 6 = Sobota, 7 = Neděle</t>
  </si>
  <si>
    <t xml:space="preserve">KAL S</t>
  </si>
  <si>
    <t xml:space="preserve">Svátek je v pořádku</t>
  </si>
  <si>
    <t xml:space="preserve">Svátek je platný a odpovídá dni v týdnu.</t>
  </si>
  <si>
    <t xml:space="preserve">TECH svátek, TECH Datum</t>
  </si>
  <si>
    <t xml:space="preserve">Svátek zadán bez data</t>
  </si>
  <si>
    <t xml:space="preserve">Je uveden státní svátek, ale chybí datum.</t>
  </si>
  <si>
    <t xml:space="preserve">Doplňte platné datum nebo odeberte údaj o svátku. Zkontrolujte zda písmena sloupců a čísla řádků ve vzorcích, odpovídají skutečnému řádku datumu.</t>
  </si>
  <si>
    <t xml:space="preserve">TECH svátek = 7, TECH Datum prázdné,nebo jiné. Datum nebo svátek je vepsáno v řádku 24, ale vzorec v buňce a sloupci TECH odkazuje na řádky 23, nebo 25.</t>
  </si>
  <si>
    <t xml:space="preserve">Neplatný kód svátku</t>
  </si>
  <si>
    <t xml:space="preserve">Kód státního svátku není v povoleném rozsahu.</t>
  </si>
  <si>
    <t xml:space="preserve">TECH svátek</t>
  </si>
  <si>
    <t xml:space="preserve">Ověřte, že kód svátku je v rozsahu 1–13, dle obsahu nápovědy v buňce  DJ35</t>
  </si>
  <si>
    <t xml:space="preserve">TECH svátek = 15.</t>
  </si>
  <si>
    <t xml:space="preserve">Kódy a názvy svátků:  1. =  Velký pátek,  2. = Velikonoční pondělí,  3. = Den obnovy samostatného českého státu / Nový rok,  4. = Svátek práce,  5. = Den vítězství,  6. = Den slovanských věrozvěstů Cyrila a Metoděje,  7. = Den upálení Mistra Jana Husa,  8. = Den české státnosti (sv. Václav),   9. = Den vzniku samostatného československého státu,  10. = Den boje za svobodu a demokracii,  11. = Štědrý den,  12. = 1. svátek vánoční,  13. = 2. svátek vánoční </t>
  </si>
  <si>
    <t xml:space="preserve">KAL TD</t>
  </si>
  <si>
    <t xml:space="preserve">Typ dne je v pořádku</t>
  </si>
  <si>
    <t xml:space="preserve">Typ dne je platný a odpovídá dni v týdnu.</t>
  </si>
  <si>
    <t xml:space="preserve">TECH typ DNE, TECH Datum</t>
  </si>
  <si>
    <t xml:space="preserve">Nesoulad pracovního dne a víkendu</t>
  </si>
  <si>
    <t xml:space="preserve">Typ dne neodpovídá dni v týdnu.</t>
  </si>
  <si>
    <t xml:space="preserve">TECH typ dne, TECH číslo dne v týdnu</t>
  </si>
  <si>
    <t xml:space="preserve">Ověřte, zda je den správně označen jako pracovní den nebo víkend, dle obsahu v buňce DJ43. Zkontrolujte zda písmena sloupců a čísla řádků ve vzorcích, odpovídají skutečnému řádku datumu, nebo typu dne – víkend.</t>
  </si>
  <si>
    <t xml:space="preserve"> Kódy a typy dnů: 1 = pracovní den 2 = víkend 3 = svátek 4 = svátek + víkend</t>
  </si>
  <si>
    <t xml:space="preserve">Nesoulad svátku a pracovního dne</t>
  </si>
  <si>
    <t xml:space="preserve">Den je označen jako svátek, ale typ dne tomu neodpovídá.</t>
  </si>
  <si>
    <t xml:space="preserve">TECH svátek, TECH typ dne</t>
  </si>
  <si>
    <t xml:space="preserve">Upravte typ dne tak, aby odpovídal svátku, dle obsahu buněk DJ35 a DJ43. Zkontrolujte zda písmena sloupců a čísla řádků ve vzorcích, odpovídají skutečnému řádku datumu, nebo kódu svátku.</t>
  </si>
  <si>
    <t xml:space="preserve">Nesoulad svátku a víkendu</t>
  </si>
  <si>
    <t xml:space="preserve">Den je současně označen jako víkend a svátek, ale typ dne tomu neodpovídá.</t>
  </si>
  <si>
    <t xml:space="preserve">TECH svátek, TECH typ dne, TECH den v týdnu</t>
  </si>
  <si>
    <t xml:space="preserve">Ověřte, zda je správně nastaven typ dne pro svátek, který připadá na víkend, dle obsahu buněk nápovědy DJ23, DJ35 a DJ43.</t>
  </si>
  <si>
    <t xml:space="preserve">KAL</t>
  </si>
  <si>
    <t xml:space="preserve">Odvozený</t>
  </si>
  <si>
    <t xml:space="preserve">Stav kalendářního řádku</t>
  </si>
  <si>
    <t xml:space="preserve">Zobrazuje nejzávažnější chybu v kalendářních kontrolách tohoto dne.</t>
  </si>
  <si>
    <t xml:space="preserve">DEBUG TECH datum, svátek, typ dne</t>
  </si>
  <si>
    <t xml:space="preserve">Řiďte se kódem a odpovídajícím řádkem v Nápovědě.</t>
  </si>
  <si>
    <t xml:space="preserve">✔ OK</t>
  </si>
  <si>
    <t xml:space="preserve">Pracovní doba 1 – vstup je v pořádku</t>
  </si>
  <si>
    <t xml:space="preserve">Čas začátku a konce pracovního úseku Pracovní doba 1 je zadán správně a nevykazuje žádnou vstupní chybu.</t>
  </si>
  <si>
    <t xml:space="preserve">Vizuální část: Pracovní doba 1 – Začátek, Pracovní doba 1 – Konec Auditní část: DEBUG TECH PD1 VSTUP</t>
  </si>
  <si>
    <t xml:space="preserve">Není třeba žádná oprava.</t>
  </si>
  <si>
    <t xml:space="preserve">Začátek: 08:00, Konec: 12:00</t>
  </si>
  <si>
    <t xml:space="preserve">Neplatný formát času v Pracovní doba 1</t>
  </si>
  <si>
    <t xml:space="preserve">Čas začátku nebo konce pracovního úseku Pracovní doba 1 není zadán ve správném formátu času. Systém nemůže s tímto údajem pracovat.</t>
  </si>
  <si>
    <t xml:space="preserve">Zkontrolujte buňky začátku a konce Pracovní doba 1. Klikněte do buňky a ověřte, že obsahuje platný čas (např. 08:00). Nepoužívejte text ani jiné znaky.</t>
  </si>
  <si>
    <t xml:space="preserve">Chyba: „8:00h“, „osm hodin“, text nebo prázdná buňka s mezerou Správně: 08:00</t>
  </si>
  <si>
    <t xml:space="preserve">Konec Pracovní doba 1 je menší než začátek</t>
  </si>
  <si>
    <t xml:space="preserve">Čas konce pracovního úseku Pracovní doba 1 je dřívější než čas jeho začátku. Takový úsek nelze v rámci jednoho kalendářního dne vyhodnotit.</t>
  </si>
  <si>
    <t xml:space="preserve">Zkontrolujte pořadí časů. Čas konce musí být stejný nebo pozdější než čas začátku. Pokud práce pokračuje přes půlnoc, rozdělte ji do dalšího dne.</t>
  </si>
  <si>
    <t xml:space="preserve">Chyba: Začátek 14:00, Konec 06:00. Správně rozdělit do dvou dnů. Nejzažší konec v jednom řádku 24:00 a na další řádek první začátek 00:00. Teprve potom konec pracovní doby 6:00.</t>
  </si>
  <si>
    <t xml:space="preserve">Správně: rozdělit do dvou dnů</t>
  </si>
  <si>
    <t xml:space="preserve">Překročeno 24 hodin v kalendářním dni (Pracovní doba 1)</t>
  </si>
  <si>
    <t xml:space="preserve">Délka pracovního úseku Pracovní doba 1 překračuje 24 hodin v rámci jednoho kalendářního dne. Takový záznam není technicky ani právně přípustný.</t>
  </si>
  <si>
    <t xml:space="preserve">Auditní část: DEBUG TECH PD1 VSTUP Souhrn dne: celkový počet minut</t>
  </si>
  <si>
    <t xml:space="preserve">Zkontrolujte časový rozsah PD1. Rozdělte práci do více kalendářních dnů nebo opravte chybně zadané časy v ručních vstupech.</t>
  </si>
  <si>
    <t xml:space="preserve">Začátek 00:00, Konec 23:59 + další práce v Pracovní doba 2 a Pracovní doba 3, v tomtéž kalendářním dni.</t>
  </si>
  <si>
    <t xml:space="preserve">Pracovní doba 2 – vstup je v pořádku</t>
  </si>
  <si>
    <t xml:space="preserve">Čas začátku a konce pracovního úseku Pracovní doba 2 je zadán správně a nevykazuje žádnou vstupní chybu.</t>
  </si>
  <si>
    <t xml:space="preserve">Vizuální část: Pracovní doba 2 – Začátek, Pracovní doba 2 – Konec Auditní část: DEBUG TECH PD2 VSTUP</t>
  </si>
  <si>
    <t xml:space="preserve">Začátek: 13:00, Konec: 17:30</t>
  </si>
  <si>
    <t xml:space="preserve">Neplatný formát času v Pracovní doba 2</t>
  </si>
  <si>
    <t xml:space="preserve">Čas začátku nebo konce pracovního úseku Pracovní doba 2 není zadán ve správném formátu času. Systém nemůže s tímto údajem pracovat.</t>
  </si>
  <si>
    <t xml:space="preserve">Zkontrolujte buňky začátku a konce Pracovní doba 2. Ověřte, že obsahují platný čas (např. 13:00). Nepoužívejte text ani jiné znaky.</t>
  </si>
  <si>
    <t xml:space="preserve">Chyba: „13h“, „půl druhé“, text</t>
  </si>
  <si>
    <t xml:space="preserve">Správně: 13:00</t>
  </si>
  <si>
    <t xml:space="preserve">Konec Pracovní doba 2 je menší než začátek</t>
  </si>
  <si>
    <t xml:space="preserve">Čas konce pracovního úseku Pracovní doba 2 je dřívější než čas jeho začátku. Takový úsek nelze v rámci jednoho kalendářního dne vyhodnotit.</t>
  </si>
  <si>
    <t xml:space="preserve">Zkontrolujte pořadí časů. Čas konce musí být stejný nebo pozdější než čas začátku.</t>
  </si>
  <si>
    <t xml:space="preserve">Chyba: Začátek 18:00, Konec 15:00</t>
  </si>
  <si>
    <t xml:space="preserve">Překročeno 24 hodin v kalendářním dni (Pracovní doba 2)</t>
  </si>
  <si>
    <t xml:space="preserve">Délka pracovního úseku Pracovní doba 2 překračuje 24 hodin v rámci jednoho kalendářního dne. Takový záznam není technicky ani právně přípustný.</t>
  </si>
  <si>
    <t xml:space="preserve">Auditní část: DEBUG TECH PD2 VSTUP Souhrn dne: celkový počet minut</t>
  </si>
  <si>
    <t xml:space="preserve">Zkontrolujte všechny pracovní úseky v daném dni (Pracovní doba 1–Pracovní doba 3). Rozdělte práci do více kalendářních dnů nebo opravte chybně zadané časy.</t>
  </si>
  <si>
    <t xml:space="preserve">Součet Pracovní doba 1 + Pracovní doba 2 + Pracovní doba 3 = 25 hodin</t>
  </si>
  <si>
    <t xml:space="preserve">Pracovní doba 3 – vstup je v pořádku</t>
  </si>
  <si>
    <t xml:space="preserve">Čas začátku a konce pracovního úseku Pracovní doba 3 je zadán správně a nevykazuje žádnou vstupní chybu.</t>
  </si>
  <si>
    <t xml:space="preserve">Vizuální část: Pracovní doba 3 – Začátek, Pracovní doba 3 – Konec Auditní část: DEBUG TECH PD3 VSTUP</t>
  </si>
  <si>
    <t xml:space="preserve">Neplatný formát času v Pracovní doba 3</t>
  </si>
  <si>
    <t xml:space="preserve">Čas začátku nebo konce pracovního úseku Pracovní doba 3 není zadán ve správném formátu času. Systém nemůže s tímto údajem pracovat.</t>
  </si>
  <si>
    <t xml:space="preserve">Chyba: „11v35“, „čtvrt na pět“, text</t>
  </si>
  <si>
    <t xml:space="preserve">Konec Pracovní doba 3 je menší než začátek</t>
  </si>
  <si>
    <t xml:space="preserve">Čas konce pracovního úseku Pracovní doba 3 je dřívější než čas jeho začátku. Takový úsek nelze v rámci jednoho kalendářního dne vyhodnotit.</t>
  </si>
  <si>
    <t xml:space="preserve">Překročeno 24 hodin v kalendářním dni (Pracovní doba 3)</t>
  </si>
  <si>
    <t xml:space="preserve">Délka pracovního úseku Pracovní doba 3 překračuje 24 hodin v rámci jednoho kalendářního dne. Takový záznam není technicky ani právně přípustný.</t>
  </si>
  <si>
    <t xml:space="preserve">Auditní část: DEBUG TECH PD3 VSTUP Souhrn dne: celkový počet minut</t>
  </si>
  <si>
    <t xml:space="preserve">Součet Pracovní doba 1 + Pracovní doba 2 + Pracovní doba 3 = 26 hodin</t>
  </si>
  <si>
    <t xml:space="preserve">PD DEN</t>
  </si>
  <si>
    <t xml:space="preserve">Neplatný formát času v některém pracovním úseku</t>
  </si>
  <si>
    <t xml:space="preserve">Alespoň jeden z pracovních úseků (PD1–PD3) obsahuje neplatně zadaný čas. Denní pracovní dobu nelze vyhodnotit.</t>
  </si>
  <si>
    <t xml:space="preserve">Vizuální část: Pracovní doba – den (celkem) Auditní část: AUNS TECH PD DEN VSTUP Konkrétní úsek: PD1 / PD2 / PD3 – dle chybového kódu</t>
  </si>
  <si>
    <t xml:space="preserve">Najděte pracovní úsek označený chybou PD1 / PD2 / PD3 a opravte formát času (např. 08:00).</t>
  </si>
  <si>
    <t xml:space="preserve">Denní pracovní doba je v pořádku</t>
  </si>
  <si>
    <t xml:space="preserve">Všechny pracovní úseky v daném kalendářním dni (PD1, PD2, PD3) jsou zadány správně. Součet pracovních minut odpovídá celkovému dennímu času a pracovní dobu lze technicky i právně vyhodnotit.</t>
  </si>
  <si>
    <t xml:space="preserve">Vizuální část: Pracovní doba – den (celkem) Auditní část: - AUNS TECH PD DEN VSTUP - AUNS TECH PD DEN SOUČET - AUNS TECH PD DEN PRÁVNÍ STAV</t>
  </si>
  <si>
    <t xml:space="preserve">PD1: 01:00–11:00, PD2: 22:30–23:30 PD3: nevyplněno Denní pracovní doba: 11:00</t>
  </si>
  <si>
    <t xml:space="preserve">(PD1, PD2, PD3) jsou zadány správně.</t>
  </si>
  <si>
    <t xml:space="preserve">Součet pracovních minut odpovídá celkovému dennímu času</t>
  </si>
  <si>
    <t xml:space="preserve">a pracovní dobu lze technicky i právně vyhodnotit.</t>
  </si>
  <si>
    <t xml:space="preserve">Nesprávné pořadí časů v některém pracovním úseku</t>
  </si>
  <si>
    <t xml:space="preserve">V jednom z pracovních úseků je čas konce menší než čas začátku. Denní pracovní dobu nelze vyhodnotit.</t>
  </si>
  <si>
    <t xml:space="preserve">Pracovní doba 1 až Pracovní doba 3 – vizuální část. Auditní část - AUNS TECH PD DEN VSTUP</t>
  </si>
  <si>
    <t xml:space="preserve">Zkontrolujte pořadí začátku a konce u označeného pracovního úseku.</t>
  </si>
  <si>
    <t xml:space="preserve">Překročeno 24 hodin v kalendářním dni </t>
  </si>
  <si>
    <t xml:space="preserve">Součet pracovních úseků v daném dni překračuje 24 hodin. Denní pracovní dobu nelze technicky ani právně vyhodnotit.</t>
  </si>
  <si>
    <t xml:space="preserve">AUNS TECH PD DEN VSTUP Celkový počet minut dne</t>
  </si>
  <si>
    <t xml:space="preserve">Zkontrolujte všechny pracovní úseky ve vizuální části - Pracovní doba 1 až 3 a zkontrolujte v auditní části, zda písmena sloupců a čísla řádků ve vzorcích, odpovídají skutečnému řádku  (PD1–PD3) a rozdělte práci do více kalendářních dnů.</t>
  </si>
  <si>
    <t xml:space="preserve">ℹ️ INFO</t>
  </si>
  <si>
    <t xml:space="preserve">Nesoulad minut a hodin (DEC)</t>
  </si>
  <si>
    <t xml:space="preserve">Desetinný zápis hodin (DEC) neodpovídá skutečnému počtu minut v daném dni. Tento stav nemá vliv na výpočet mzdy.</t>
  </si>
  <si>
    <t xml:space="preserve">Auditní část: AUNS TECH PD DEN DEC</t>
  </si>
  <si>
    <t xml:space="preserve">Pouze v případě, že je vyžadován export do systému používajícího desetinné hodiny. Zkontrolujte vzorec v odpovídající buňce.</t>
  </si>
  <si>
    <t xml:space="preserve">Nesoulad denního součtu pracovních minut</t>
  </si>
  <si>
    <t xml:space="preserve">Součet pracovních úseků v auditní části PD1–PD3 neodpovídá celkovému počtu minut za kalendářní den.</t>
  </si>
  <si>
    <t xml:space="preserve">Auditní část: - AUNS TECH PD DEN SOUČET - TECH PD1–PD3 MINUTY - TECH PD DEN MINUTY</t>
  </si>
  <si>
    <t xml:space="preserve">Zkontrolujte délky jednotlivých pracovních úseků
a jejich návaznost v daném dni. V auditní části zkontrolujte že všechny vzorce v buňce daného řádku odkazují na stejné číslo řádku, jako je vzorec v kontrolované buňce.</t>
  </si>
  <si>
    <t xml:space="preserve">a jejich návaznost v daném dni.</t>
  </si>
  <si>
    <t xml:space="preserve">Pracovní doba existuje, ale nelze ji právně vyhodnotit</t>
  </si>
  <si>
    <t xml:space="preserve">V daném dni je zaznamenána pracovní doba, ale chybí nebo neodpovídá sjednaná základní pracovní doba. Z právního hlediska nelze den vyhodnotit.</t>
  </si>
  <si>
    <t xml:space="preserve">AUNS TECH PD DEN PRÁVNÍ STAV Nastavení základní týdenní pracovní doby – ZPD. </t>
  </si>
  <si>
    <t xml:space="preserve">Zkontrolujte, zda je správně nastavena základní týdenní pracovní doba  zaměstnance - ZPD.</t>
  </si>
  <si>
    <t xml:space="preserve">PR PŘES</t>
  </si>
  <si>
    <t xml:space="preserve">Práce přesčas je v pořádku</t>
  </si>
  <si>
    <t xml:space="preserve">Hodnota práce přesčas je zadána ve správném formátu, není záporná a nepřekračuje denní pracovní dobu. Přepočet minut ↔ desetinné hodiny (DEC) je konzistentní.</t>
  </si>
  <si>
    <t xml:space="preserve">Vizuální část: Práce přesčas – den Auditní část: AUNS TECH PRÁCE PŘESČAS (BR, BS, BQ)</t>
  </si>
  <si>
    <t xml:space="preserve">Denní pracovní doba: 10:00 Základní denní pracovní doba: 8:00 Práce přesčas: 2:00 (120 minut)</t>
  </si>
  <si>
    <t xml:space="preserve">ODORACOVANÁ DOBA za kalendářní MĚSÍC CELKEM:</t>
  </si>
  <si>
    <t xml:space="preserve">PRÁCE PŘESČAS CELKEM</t>
  </si>
  <si>
    <t xml:space="preserve">Noční pracovní doba - (AG),   Pracovní doba o víkekendech - (AH), Pracovní doba o svátcích svátcích - (AI) – CELKEM:</t>
  </si>
  <si>
    <t xml:space="preserve">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 EXPORT                   EXPORT                    EXPORT                                                </t>
  </si>
  <si>
    <t xml:space="preserve">Nesoulad minut a desetinných hodin (DEC)</t>
  </si>
  <si>
    <t xml:space="preserve">Zadaná hodnota práce přesčas v minutách neodpovídá desetinnému zápisu (DEC). Tento stav neblokuje výpočet, slouží pouze jako informační upozornění.</t>
  </si>
  <si>
    <t xml:space="preserve">Auditní část: AUNS TECH PRÁCE PŘESČAS DEC</t>
  </si>
  <si>
    <t xml:space="preserve">Použijte buď: pouze minutový zápis (doporučeno), nebo opravte desetinný zápis tak, aby odpovídal minutám. DEC sloupec je určen primárně pro export do starších mzdových systémů.</t>
  </si>
  <si>
    <t xml:space="preserve">120 minut ≠ 1,95 DEC Správně: 120 minut = 2,0000 DEC</t>
  </si>
  <si>
    <t xml:space="preserve">PRACOVNÍ DOBA CELKEM</t>
  </si>
  <si>
    <t xml:space="preserve">NOČNÍ PRACOVNÍ DOBA CELKEM</t>
  </si>
  <si>
    <t xml:space="preserve">PRÁCE – VÍKEND CELKEM</t>
  </si>
  <si>
    <t xml:space="preserve">PRÁCE – STÁTNÍ SVÁTKY CELKEM</t>
  </si>
  <si>
    <t xml:space="preserve">MINUTY</t>
  </si>
  <si>
    <t xml:space="preserve">DESETINNÉ HODINY (DEC)</t>
  </si>
  <si>
    <t xml:space="preserve">HH:MM</t>
  </si>
  <si>
    <t xml:space="preserve">Neplatná hodnota práce přesčas</t>
  </si>
  <si>
    <t xml:space="preserve">Zadaná hodnota práce přesčas není platná. Hodnota není číslo, je záporná, nebo je vyšší než celková denní pracovní doba.</t>
  </si>
  <si>
    <t xml:space="preserve">Vizuální část: Práce přesčas – den Auditní část: AUNS TECH PRÁCE PŘESČAS DEBUG </t>
  </si>
  <si>
    <t xml:space="preserve">Zkontrolujte zadanou hodnotu práce přesčas: musí být číslo, nesmí být záporná, nesmí být vyšší než denní pracovní doba. Zkontrolujte ve vzorci, že číslo řádku a písmeno sloupce je shodné s řádkem kontrolované buňky.</t>
  </si>
  <si>
    <t xml:space="preserve">Denní pracovní doba: 9:00 Zadaný přesčas: 10:00 ❌ → Přesčas nemůže být delší než celý pracovní den.</t>
  </si>
  <si>
    <t xml:space="preserve">SEZNAM – STÁTNÍ SVÁTKY</t>
  </si>
  <si>
    <t xml:space="preserve">Plánování řádné dovolené nebo její poměrné části.</t>
  </si>
  <si>
    <t xml:space="preserve">Počet naplánovaných pracovních dní</t>
  </si>
  <si>
    <t xml:space="preserve">Neplatně nastavená základní týdenní pracovní doba</t>
  </si>
  <si>
    <t xml:space="preserve">Nastavená týdenní pracovní doba (TPD): není číslo, je ≤ 0, je &gt; 40 hodin, nebo není celé číslo. Bez správně nastavené TPD nelze vypočítat základní denní pracovní dobu (ZDPD) a tím ani přesčas.</t>
  </si>
  <si>
    <t xml:space="preserve">Auditní část: TECH ZDPD DEBUG . Vizuální část: V záhlaví, v nastavení TÝDENNÍ PRACOVNÍ DOBY, dle pracovní smlouvy.</t>
  </si>
  <si>
    <t xml:space="preserve">Zadejte jednu platnou hodnotu TPD (40hodin nebo kratší sjednanou TPD). Hodnota platí pro celý pracovní poměr zaměstnance, dle pracovní smlouvy.</t>
  </si>
  <si>
    <t xml:space="preserve">ZDPD = 40 → základní denní pracovní doba = 8:00 ZDPD = 37,5 → základní denní pracovní doba = 7:30</t>
  </si>
  <si>
    <t xml:space="preserve">ROK</t>
  </si>
  <si>
    <t xml:space="preserve">Od Datum</t>
  </si>
  <si>
    <t xml:space="preserve">Datum</t>
  </si>
  <si>
    <t xml:space="preserve">index</t>
  </si>
  <si>
    <t xml:space="preserve">Název státního svátku</t>
  </si>
  <si>
    <t xml:space="preserve">Do datum</t>
  </si>
  <si>
    <t xml:space="preserve">NPD</t>
  </si>
  <si>
    <t xml:space="preserve">Noční pracovní doba v pořádku</t>
  </si>
  <si>
    <t xml:space="preserve">Průnik pracovní doby s nočním časem (22:00–06:00) je správně vypočten. Minuty NPD odpovídají skutečně odpracovanému času a jsou konzistentní s denní pracovní dobou.</t>
  </si>
  <si>
    <t xml:space="preserve">TECH NPD1 / NPD2 / NPD3 MINUTY, CELKEM</t>
  </si>
  <si>
    <t xml:space="preserve">Noční pracovní doba (NPD) je část pracovní doby, která spadá do zákonem stanoveného nočního intervalu 22:00–06:00 v rámci jednoho kalendářního dne. NPD je odvozena výhradně z evidované pracovní doby (PD1–PD3).</t>
  </si>
  <si>
    <t xml:space="preserve">Neplatný vstup času pro výpočet NPD</t>
  </si>
  <si>
    <t xml:space="preserve">Časový údaj použitý pro výpočet noční práce není číselná hodnota. Typicky se jedná o text, chybné zadání nebo neplatný formát času v některém z úseků PD.</t>
  </si>
  <si>
    <t xml:space="preserve">Vstupy PD1–PD3 (začátky a konce), průnik s NPD</t>
  </si>
  <si>
    <t xml:space="preserve">Opravte formát času na platnou časovou hodnotu.</t>
  </si>
  <si>
    <t xml:space="preserve">Záporná hodnota noční práce</t>
  </si>
  <si>
    <t xml:space="preserve">Výsledná hodnota noční pracovní doby vyšla záporná, což je logicky nemožné. Vzniká při chybném pořadí časů nebo nesprávném zadání pracovního úseku.</t>
  </si>
  <si>
    <t xml:space="preserve">PD1–PD3, zejména začátek a konec úseku</t>
  </si>
  <si>
    <t xml:space="preserve">Zkontrolujte, že konec pracovního úseku není dříve než jeho začátek.</t>
  </si>
  <si>
    <t xml:space="preserve">Noční práce delší než celková pracovní doba</t>
  </si>
  <si>
    <t xml:space="preserve">Vypočtená noční pracovní doba je delší než celková denní pracovní doba. Tento stav je logicky nemožný a značí chybu ve vstupních údajích.</t>
  </si>
  <si>
    <t xml:space="preserve">Součet PD vs. NPD (průniky)</t>
  </si>
  <si>
    <t xml:space="preserve">Zkontrolujte všechny pracovní úseky a jejich návaznost na kalendářní den.</t>
  </si>
  <si>
    <t xml:space="preserve">Noční pracovní doba (NPD) je část pracovní doby odpracovaná v zákonném nočním období 22:00–06:00. V EPDŘ je NPD počítána výhradně jako průnik pracovní doby (PD1–PD3) s nočním časovým pásmem, bez vazby na limity BOZP nebo ES 561.</t>
  </si>
  <si>
    <t xml:space="preserve">Technicky nevyhodnotitelný stav NPD</t>
  </si>
  <si>
    <t xml:space="preserve">Noční pracovní doba existuje, ale nelze ji správně vyhodnotit kvůli nekonzistenci vstupních dat. Typicky chybí nebo je neplatná hodnota denní pracovní doby.</t>
  </si>
  <si>
    <t xml:space="preserve">TECH PD DEN, součty PD1–PD3</t>
  </si>
  <si>
    <t xml:space="preserve">Nejprve opravte chyby v denní pracovní době, poté se automaticky opraví i NPD.</t>
  </si>
  <si>
    <t xml:space="preserve">PR VÍK</t>
  </si>
  <si>
    <t xml:space="preserve">Víkendová práce v pořádku</t>
  </si>
  <si>
    <t xml:space="preserve">Víkendová pracovní doba odpovídá celkové denní pracovní době a její zápis je formálně správný.</t>
  </si>
  <si>
    <t xml:space="preserve">Auditní část – TECH víkend kalendářní den</t>
  </si>
  <si>
    <t xml:space="preserve">Přepočet víkendové práce z minut na desetinné hodiny (DEC) neodpovídá přesně. Tento stav neblokuje výpočet mezd.</t>
  </si>
  <si>
    <t xml:space="preserve">Auditní část – TECH víkend kalendářní den (DEC)</t>
  </si>
  <si>
    <t xml:space="preserve">Pouze v případě exportu do systému vyžadujícího DEC formát.</t>
  </si>
  <si>
    <t xml:space="preserve">Neplatná víkendová pracovní doba</t>
  </si>
  <si>
    <t xml:space="preserve">Víkendová pracovní doba je vyšší než celková denní pracovní doba nebo má neplatný formát.</t>
  </si>
  <si>
    <t xml:space="preserve">Zkontrolujte denní pracovní dobu (PD DEN) a ruční zápis víkendové práce.</t>
  </si>
  <si>
    <t xml:space="preserve">PR SV</t>
  </si>
  <si>
    <t xml:space="preserve">Práce ve státní svátek je v pořádku.</t>
  </si>
  <si>
    <t xml:space="preserve">Práce vykonaná ve státní svátek je zadána korektně. Celkový počet minut odpovídá denní pracovní době a desetinný zápis hodin (DEC) je konzistentní. Stav je platný pro mzdové zpracování.</t>
  </si>
  <si>
    <t xml:space="preserve">Auditní část: TECH státní svátky kalendářní den</t>
  </si>
  <si>
    <t xml:space="preserve">Nesoulad desetinných hodin práce ve svátek.</t>
  </si>
  <si>
    <t xml:space="preserve">Desetinný zápis hodin práce ve státní svátek (DEC) neodpovídá skutečnému počtu minut. Tento stav neblokuje výpočet, ale doporučuje se zkontrolovat vstupní data nebo ruční úpravy.</t>
  </si>
  <si>
    <t xml:space="preserve">Auditní část – TECH státní svátky kalendářní den (DEC)</t>
  </si>
  <si>
    <t xml:space="preserve">Neplatná práce ve státní svátek.</t>
  </si>
  <si>
    <t xml:space="preserve">Zadaná práce ve státní svátek je technicky nebo logicky neplatná. Typicky je počet minut vyšší než denní pracovní doba, záporný, nebo existuje konflikt s jinými auditními bloky (např. přesčas). Tento stav blokuje správné vyhodnocení.</t>
  </si>
  <si>
    <t xml:space="preserve">Auditní část: TECH státní svátky kalendářní den A vizuální část ruční vstupy v PD</t>
  </si>
  <si>
    <t xml:space="preserve">Zkontrolujte denní pracovní dobu (PD DEN) a  zápis v práce - státní svátky.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</si>
</sst>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dd/mm/yyyy"/>
    <numFmt numFmtId="166" formatCode="0"/>
    <numFmt numFmtId="167" formatCode="0.00"/>
    <numFmt numFmtId="168" formatCode="@"/>
    <numFmt numFmtId="169" formatCode="hh:mm:ss"/>
    <numFmt numFmtId="170" formatCode="[hh]:mm:ss"/>
    <numFmt numFmtId="171" formatCode="0.0"/>
    <numFmt numFmtId="172" formatCode="0.0000"/>
    <numFmt numFmtId="173" formatCode="0;[RED]\-0"/>
    <numFmt numFmtId="174" formatCode="0.0000;[RED]\-0.0000"/>
    <numFmt numFmtId="175" formatCode="0.0;[RED]\-0.0"/>
    <numFmt numFmtId="176" formatCode="0.00;[RED]\-0.00"/>
  </numFmts>
  <fonts count="22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name val="Arial"/>
      <family val="2"/>
      <charset val="1"/>
    </font>
    <font>
      <b val="true"/>
      <sz val="12"/>
      <name val="Arial"/>
      <family val="2"/>
      <charset val="1"/>
    </font>
    <font>
      <b val="true"/>
      <sz val="2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9"/>
      <name val="Arial"/>
      <family val="2"/>
      <charset val="1"/>
    </font>
    <font>
      <b val="true"/>
      <sz val="14"/>
      <name val="Arial"/>
      <family val="2"/>
      <charset val="1"/>
    </font>
    <font>
      <b val="true"/>
      <sz val="24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8"/>
      <name val="Arial"/>
      <family val="2"/>
      <charset val="1"/>
    </font>
    <font>
      <sz val="6"/>
      <name val="Arial"/>
      <family val="2"/>
      <charset val="1"/>
    </font>
    <font>
      <b val="true"/>
      <sz val="6"/>
      <name val="Arial"/>
      <family val="2"/>
      <charset val="1"/>
    </font>
    <font>
      <b val="true"/>
      <sz val="15"/>
      <name val="Arial"/>
      <family val="2"/>
      <charset val="1"/>
    </font>
    <font>
      <sz val="6"/>
      <color rgb="FF0000FF"/>
      <name val="Arial"/>
      <family val="2"/>
      <charset val="1"/>
    </font>
    <font>
      <b val="true"/>
      <sz val="13"/>
      <name val="Arial"/>
      <family val="2"/>
      <charset val="1"/>
    </font>
    <font>
      <b val="true"/>
      <sz val="21"/>
      <name val="Arial"/>
      <family val="2"/>
      <charset val="1"/>
    </font>
    <font>
      <sz val="12"/>
      <name val="Arial"/>
      <family val="2"/>
      <charset val="1"/>
    </font>
    <font>
      <b val="true"/>
      <sz val="8"/>
      <name val="Arial"/>
      <family val="2"/>
      <charset val="1"/>
    </font>
    <font>
      <sz val="11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D0E0E3"/>
        <bgColor rgb="FFD9EAD3"/>
      </patternFill>
    </fill>
    <fill>
      <patternFill patternType="solid">
        <fgColor rgb="FFD9EAD3"/>
        <bgColor rgb="FFD0E0E3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1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 readingOrder="1"/>
      <protection locked="true" hidden="false"/>
    </xf>
    <xf numFmtId="168" fontId="11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8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9" fillId="3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9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1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9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9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1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1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5" fillId="4" borderId="1" xfId="0" applyFont="true" applyBorder="true" applyAlignment="true" applyProtection="true">
      <alignment horizontal="center" vertical="center" textRotation="0" wrapText="false" indent="0" shrinkToFit="false" readingOrder="1"/>
      <protection locked="true" hidden="false"/>
    </xf>
    <xf numFmtId="164" fontId="0" fillId="4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4" borderId="5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4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4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4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4" borderId="8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4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76" fontId="0" fillId="4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center" textRotation="0" wrapText="false" indent="0" shrinkToFit="false" readingOrder="1"/>
      <protection locked="true" hidden="false"/>
    </xf>
    <xf numFmtId="164" fontId="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E0E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EAD3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raw.githubusercontent.com/Ravarentoren/open-driver-worktime-space/epdr-v2.0.0/reference/epd&#345;/v2.0.0/EPD&#344;_reference_ODWS_v2.0.0.xls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M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G19" activeCellId="0" sqref="AG19"/>
    </sheetView>
  </sheetViews>
  <sheetFormatPr defaultColWidth="11.53515625" defaultRowHeight="15" customHeight="true" zeroHeight="false" outlineLevelRow="0" outlineLevelCol="0"/>
  <cols>
    <col collapsed="false" customWidth="true" hidden="false" outlineLevel="0" max="1" min="1" style="1" width="12.26"/>
    <col collapsed="false" customWidth="true" hidden="false" outlineLevel="0" max="2" min="2" style="1" width="8.68"/>
    <col collapsed="false" customWidth="true" hidden="false" outlineLevel="0" max="3" min="3" style="1" width="15.32"/>
    <col collapsed="false" customWidth="true" hidden="false" outlineLevel="0" max="4" min="4" style="1" width="15.83"/>
    <col collapsed="false" customWidth="true" hidden="false" outlineLevel="0" max="5" min="5" style="1" width="8.68"/>
    <col collapsed="false" customWidth="true" hidden="false" outlineLevel="0" max="6" min="6" style="1" width="15.32"/>
    <col collapsed="false" customWidth="true" hidden="false" outlineLevel="0" max="11" min="7" style="1" width="12.26"/>
    <col collapsed="false" customWidth="true" hidden="false" outlineLevel="0" max="13" min="12" style="2" width="12.26"/>
    <col collapsed="false" customWidth="true" hidden="false" outlineLevel="0" max="14" min="14" style="2" width="13.85"/>
    <col collapsed="false" customWidth="true" hidden="false" outlineLevel="0" max="15" min="15" style="2" width="12.26"/>
    <col collapsed="false" customWidth="true" hidden="false" outlineLevel="0" max="16" min="16" style="1" width="13.28"/>
    <col collapsed="false" customWidth="false" hidden="false" outlineLevel="0" max="20" min="17" style="1" width="11.53"/>
    <col collapsed="false" customWidth="true" hidden="false" outlineLevel="0" max="33" min="22" style="1" width="12.26"/>
    <col collapsed="false" customWidth="true" hidden="false" outlineLevel="0" max="36" min="34" style="1" width="10.73"/>
    <col collapsed="false" customWidth="true" hidden="false" outlineLevel="0" max="37" min="37" style="1" width="5.11"/>
    <col collapsed="false" customWidth="true" hidden="false" outlineLevel="0" max="47" min="38" style="1" width="10.2"/>
    <col collapsed="false" customWidth="true" hidden="false" outlineLevel="0" max="48" min="48" style="1" width="12.76"/>
    <col collapsed="false" customWidth="true" hidden="false" outlineLevel="0" max="49" min="49" style="1" width="5.11"/>
    <col collapsed="false" customWidth="true" hidden="false" outlineLevel="0" max="64" min="50" style="1" width="15.32"/>
    <col collapsed="false" customWidth="true" hidden="false" outlineLevel="0" max="65" min="65" style="1" width="5.11"/>
    <col collapsed="false" customWidth="true" hidden="false" outlineLevel="0" max="72" min="66" style="1" width="15.32"/>
    <col collapsed="false" customWidth="true" hidden="false" outlineLevel="0" max="73" min="73" style="1" width="5.11"/>
    <col collapsed="false" customWidth="true" hidden="false" outlineLevel="0" max="87" min="74" style="1" width="15.32"/>
    <col collapsed="false" customWidth="true" hidden="false" outlineLevel="0" max="88" min="88" style="1" width="24.98"/>
    <col collapsed="false" customWidth="true" hidden="false" outlineLevel="0" max="107" min="89" style="1" width="15.32"/>
    <col collapsed="false" customWidth="true" hidden="false" outlineLevel="0" max="108" min="108" style="1" width="25.54"/>
    <col collapsed="false" customWidth="true" hidden="false" outlineLevel="0" max="109" min="109" style="1" width="15.32"/>
    <col collapsed="false" customWidth="true" hidden="false" outlineLevel="0" max="110" min="110" style="3" width="25.54"/>
    <col collapsed="false" customWidth="true" hidden="false" outlineLevel="0" max="111" min="111" style="1" width="86.83"/>
    <col collapsed="false" customWidth="true" hidden="false" outlineLevel="0" max="112" min="112" style="1" width="45.96"/>
    <col collapsed="false" customWidth="true" hidden="false" outlineLevel="0" max="113" min="113" style="1" width="71.5"/>
    <col collapsed="false" customWidth="true" hidden="false" outlineLevel="0" max="114" min="114" style="1" width="56.18"/>
    <col collapsed="false" customWidth="true" hidden="false" outlineLevel="0" max="115" min="115" style="1" width="122.57"/>
    <col collapsed="false" customWidth="true" hidden="false" outlineLevel="0" max="117" min="116" style="1" width="15.32"/>
  </cols>
  <sheetData>
    <row r="1" customFormat="false" ht="12.8" hidden="false" customHeight="true" outlineLevel="0" collapsed="false">
      <c r="A1" s="4" t="s">
        <v>0</v>
      </c>
      <c r="B1" s="4"/>
      <c r="C1" s="4"/>
      <c r="D1" s="4"/>
      <c r="E1" s="4"/>
      <c r="F1" s="5" t="s">
        <v>1</v>
      </c>
      <c r="G1" s="5"/>
      <c r="H1" s="5"/>
      <c r="I1" s="6"/>
      <c r="J1" s="6"/>
      <c r="K1" s="6"/>
      <c r="L1" s="6"/>
      <c r="M1" s="6"/>
      <c r="N1" s="6"/>
      <c r="O1" s="7" t="s">
        <v>2</v>
      </c>
      <c r="P1" s="7"/>
      <c r="Q1" s="7"/>
      <c r="R1" s="7"/>
      <c r="S1" s="7"/>
      <c r="T1" s="8" t="s">
        <v>3</v>
      </c>
      <c r="U1" s="9"/>
      <c r="V1" s="10" t="s">
        <v>4</v>
      </c>
      <c r="W1" s="11" t="str">
        <f aca="false">IF($AM$15=0,"---", CHOOSE(  $AM$15,  "leden",  "únor",  "březen",  "duben",  "květen",  "červen",  "červenec",  "srpen",  "září",  "říjen",  "listopad",  "prosinec" ))</f>
        <v>---</v>
      </c>
      <c r="X1" s="11"/>
      <c r="Y1" s="10" t="s">
        <v>5</v>
      </c>
      <c r="Z1" s="12" t="str">
        <f aca="false">IF($AL$15=0,"---",$AL$15)</f>
        <v>---</v>
      </c>
      <c r="AA1" s="12"/>
      <c r="AB1" s="13" t="s">
        <v>6</v>
      </c>
      <c r="AC1" s="13"/>
      <c r="AD1" s="13"/>
      <c r="AE1" s="13"/>
      <c r="AF1" s="14" t="s">
        <v>7</v>
      </c>
      <c r="AG1" s="14"/>
      <c r="AH1" s="14" t="s">
        <v>8</v>
      </c>
      <c r="AI1" s="14"/>
      <c r="AJ1" s="14"/>
      <c r="AL1" s="15" t="s">
        <v>9</v>
      </c>
      <c r="AM1" s="15"/>
      <c r="AN1" s="15"/>
      <c r="AO1" s="15"/>
      <c r="AP1" s="15"/>
      <c r="AQ1" s="15"/>
      <c r="AR1" s="15"/>
      <c r="AS1" s="15"/>
      <c r="AT1" s="15"/>
      <c r="AU1" s="15"/>
      <c r="AV1" s="15"/>
      <c r="AX1" s="15" t="s">
        <v>10</v>
      </c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N1" s="15" t="s">
        <v>11</v>
      </c>
      <c r="BO1" s="15"/>
      <c r="BP1" s="15"/>
      <c r="BQ1" s="15"/>
      <c r="BR1" s="15"/>
      <c r="BS1" s="15"/>
      <c r="BT1" s="15"/>
      <c r="BV1" s="15" t="s">
        <v>12</v>
      </c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 t="s">
        <v>13</v>
      </c>
      <c r="CU1" s="15"/>
      <c r="CV1" s="15"/>
      <c r="CW1" s="15"/>
      <c r="CX1" s="15" t="s">
        <v>14</v>
      </c>
      <c r="CY1" s="15"/>
      <c r="CZ1" s="15"/>
      <c r="DA1" s="15"/>
      <c r="DC1" s="16" t="s">
        <v>15</v>
      </c>
      <c r="DD1" s="16"/>
      <c r="DE1" s="16"/>
      <c r="DF1" s="16"/>
      <c r="DG1" s="16"/>
      <c r="DH1" s="16"/>
      <c r="DI1" s="16"/>
      <c r="DJ1" s="16"/>
      <c r="DK1" s="16"/>
    </row>
    <row r="2" customFormat="false" ht="12.8" hidden="false" customHeight="true" outlineLevel="0" collapsed="false">
      <c r="A2" s="4"/>
      <c r="B2" s="4"/>
      <c r="C2" s="4"/>
      <c r="D2" s="4"/>
      <c r="E2" s="4"/>
      <c r="F2" s="5"/>
      <c r="G2" s="5"/>
      <c r="H2" s="5"/>
      <c r="I2" s="6"/>
      <c r="J2" s="6"/>
      <c r="K2" s="6"/>
      <c r="L2" s="6"/>
      <c r="M2" s="6"/>
      <c r="N2" s="6"/>
      <c r="O2" s="7"/>
      <c r="P2" s="7"/>
      <c r="Q2" s="7"/>
      <c r="R2" s="7"/>
      <c r="S2" s="7"/>
      <c r="T2" s="8"/>
      <c r="U2" s="9"/>
      <c r="V2" s="10"/>
      <c r="W2" s="10"/>
      <c r="X2" s="11"/>
      <c r="Y2" s="10"/>
      <c r="Z2" s="10"/>
      <c r="AA2" s="12"/>
      <c r="AB2" s="13"/>
      <c r="AC2" s="13"/>
      <c r="AD2" s="13"/>
      <c r="AE2" s="13"/>
      <c r="AF2" s="14" t="s">
        <v>16</v>
      </c>
      <c r="AG2" s="14"/>
      <c r="AH2" s="14" t="s">
        <v>17</v>
      </c>
      <c r="AI2" s="14"/>
      <c r="AJ2" s="14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N2" s="15"/>
      <c r="BO2" s="15"/>
      <c r="BP2" s="15"/>
      <c r="BQ2" s="15"/>
      <c r="BR2" s="15"/>
      <c r="BS2" s="15"/>
      <c r="BT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C2" s="16"/>
      <c r="DD2" s="16"/>
      <c r="DE2" s="16"/>
      <c r="DF2" s="16"/>
      <c r="DG2" s="16"/>
      <c r="DH2" s="16"/>
      <c r="DI2" s="16"/>
      <c r="DJ2" s="16"/>
      <c r="DK2" s="16"/>
    </row>
    <row r="3" customFormat="false" ht="15" hidden="false" customHeight="true" outlineLevel="0" collapsed="false">
      <c r="A3" s="4"/>
      <c r="B3" s="4"/>
      <c r="C3" s="4"/>
      <c r="D3" s="4"/>
      <c r="E3" s="4"/>
      <c r="F3" s="5"/>
      <c r="G3" s="5"/>
      <c r="H3" s="5"/>
      <c r="I3" s="6"/>
      <c r="J3" s="6"/>
      <c r="K3" s="6"/>
      <c r="L3" s="6"/>
      <c r="M3" s="6"/>
      <c r="N3" s="6"/>
      <c r="O3" s="17" t="s">
        <v>18</v>
      </c>
      <c r="P3" s="17"/>
      <c r="Q3" s="17"/>
      <c r="R3" s="18" t="s">
        <v>19</v>
      </c>
      <c r="S3" s="18"/>
      <c r="T3" s="8"/>
      <c r="U3" s="9"/>
      <c r="V3" s="10"/>
      <c r="W3" s="10"/>
      <c r="X3" s="11"/>
      <c r="Y3" s="10"/>
      <c r="Z3" s="10"/>
      <c r="AA3" s="12"/>
      <c r="AB3" s="13"/>
      <c r="AC3" s="13"/>
      <c r="AD3" s="13"/>
      <c r="AE3" s="13"/>
      <c r="AF3" s="14"/>
      <c r="AG3" s="14"/>
      <c r="AH3" s="14"/>
      <c r="AI3" s="14"/>
      <c r="AJ3" s="14"/>
      <c r="AK3" s="19"/>
      <c r="AL3" s="20" t="n">
        <f aca="false">IF($AQ$15=0,0,DATE( YEAR($AQ$15), 3,22 +MOD(19*MOD(YEAR($AQ$15),19)+24,30) +MOD( 2*MOD(YEAR($AQ$15),4) +4*MOD(YEAR($AQ$15),7) +6*MOD(19*MOD(YEAR($AQ$15),19)+24,30) +5,7)))</f>
        <v>0</v>
      </c>
      <c r="AM3" s="20"/>
      <c r="AN3" s="20"/>
      <c r="AO3" s="20"/>
      <c r="AP3" s="20"/>
      <c r="AQ3" s="20"/>
      <c r="AR3" s="20"/>
      <c r="AS3" s="20"/>
      <c r="AT3" s="20"/>
      <c r="AU3" s="20"/>
      <c r="AV3" s="20"/>
      <c r="AX3" s="21" t="s">
        <v>20</v>
      </c>
      <c r="AY3" s="21"/>
      <c r="AZ3" s="21"/>
      <c r="BA3" s="21" t="s">
        <v>21</v>
      </c>
      <c r="BB3" s="21"/>
      <c r="BC3" s="21"/>
      <c r="BD3" s="21" t="s">
        <v>22</v>
      </c>
      <c r="BE3" s="21"/>
      <c r="BF3" s="21"/>
      <c r="BG3" s="22" t="s">
        <v>23</v>
      </c>
      <c r="BH3" s="22" t="s">
        <v>24</v>
      </c>
      <c r="BI3" s="22" t="s">
        <v>25</v>
      </c>
      <c r="BJ3" s="22" t="s">
        <v>26</v>
      </c>
      <c r="BK3" s="22" t="s">
        <v>27</v>
      </c>
      <c r="BL3" s="22" t="s">
        <v>28</v>
      </c>
      <c r="BN3" s="22" t="s">
        <v>29</v>
      </c>
      <c r="BO3" s="22" t="s">
        <v>30</v>
      </c>
      <c r="BP3" s="22" t="s">
        <v>31</v>
      </c>
      <c r="BQ3" s="22" t="s">
        <v>32</v>
      </c>
      <c r="BR3" s="22" t="s">
        <v>33</v>
      </c>
      <c r="BS3" s="22" t="s">
        <v>34</v>
      </c>
      <c r="BT3" s="22" t="s">
        <v>35</v>
      </c>
      <c r="BV3" s="22" t="s">
        <v>36</v>
      </c>
      <c r="BW3" s="22"/>
      <c r="BX3" s="22"/>
      <c r="BY3" s="22"/>
      <c r="BZ3" s="22"/>
      <c r="CA3" s="22"/>
      <c r="CB3" s="22"/>
      <c r="CC3" s="22" t="s">
        <v>37</v>
      </c>
      <c r="CD3" s="22"/>
      <c r="CE3" s="22"/>
      <c r="CF3" s="22"/>
      <c r="CG3" s="22"/>
      <c r="CH3" s="22"/>
      <c r="CI3" s="22"/>
      <c r="CJ3" s="22" t="s">
        <v>38</v>
      </c>
      <c r="CK3" s="22"/>
      <c r="CL3" s="22"/>
      <c r="CM3" s="22"/>
      <c r="CN3" s="22"/>
      <c r="CO3" s="22"/>
      <c r="CP3" s="22"/>
      <c r="CQ3" s="22" t="s">
        <v>39</v>
      </c>
      <c r="CR3" s="22" t="s">
        <v>40</v>
      </c>
      <c r="CS3" s="22" t="s">
        <v>41</v>
      </c>
      <c r="CT3" s="22" t="s">
        <v>42</v>
      </c>
      <c r="CU3" s="22" t="s">
        <v>43</v>
      </c>
      <c r="CV3" s="22" t="s">
        <v>44</v>
      </c>
      <c r="CW3" s="22" t="s">
        <v>45</v>
      </c>
      <c r="CX3" s="22" t="s">
        <v>46</v>
      </c>
      <c r="CY3" s="22" t="s">
        <v>47</v>
      </c>
      <c r="CZ3" s="22" t="s">
        <v>48</v>
      </c>
      <c r="DA3" s="22" t="s">
        <v>49</v>
      </c>
      <c r="DC3" s="16"/>
      <c r="DD3" s="16"/>
      <c r="DE3" s="16"/>
      <c r="DF3" s="16"/>
      <c r="DG3" s="16"/>
      <c r="DH3" s="16"/>
      <c r="DI3" s="16"/>
      <c r="DJ3" s="16"/>
      <c r="DK3" s="16"/>
    </row>
    <row r="4" customFormat="false" ht="15" hidden="false" customHeight="true" outlineLevel="0" collapsed="false">
      <c r="A4" s="4"/>
      <c r="B4" s="4"/>
      <c r="C4" s="4"/>
      <c r="D4" s="4"/>
      <c r="E4" s="4"/>
      <c r="F4" s="23" t="s">
        <v>50</v>
      </c>
      <c r="G4" s="23"/>
      <c r="H4" s="23"/>
      <c r="I4" s="6"/>
      <c r="J4" s="6"/>
      <c r="K4" s="6"/>
      <c r="L4" s="6"/>
      <c r="M4" s="6"/>
      <c r="N4" s="6"/>
      <c r="O4" s="24" t="s">
        <v>51</v>
      </c>
      <c r="P4" s="24"/>
      <c r="Q4" s="24"/>
      <c r="R4" s="25"/>
      <c r="S4" s="25"/>
      <c r="T4" s="8" t="s">
        <v>52</v>
      </c>
      <c r="U4" s="9"/>
      <c r="V4" s="10"/>
      <c r="W4" s="10"/>
      <c r="X4" s="11"/>
      <c r="Y4" s="10"/>
      <c r="Z4" s="10"/>
      <c r="AA4" s="12"/>
      <c r="AB4" s="13"/>
      <c r="AC4" s="13"/>
      <c r="AD4" s="13"/>
      <c r="AE4" s="13"/>
      <c r="AF4" s="14" t="s">
        <v>53</v>
      </c>
      <c r="AG4" s="14"/>
      <c r="AH4" s="14"/>
      <c r="AI4" s="14"/>
      <c r="AJ4" s="14"/>
      <c r="AK4" s="19"/>
      <c r="AL4" s="22" t="s">
        <v>54</v>
      </c>
      <c r="AM4" s="22" t="s">
        <v>55</v>
      </c>
      <c r="AN4" s="22" t="s">
        <v>56</v>
      </c>
      <c r="AO4" s="22" t="s">
        <v>57</v>
      </c>
      <c r="AP4" s="22" t="s">
        <v>58</v>
      </c>
      <c r="AQ4" s="22" t="s">
        <v>59</v>
      </c>
      <c r="AR4" s="22" t="s">
        <v>60</v>
      </c>
      <c r="AS4" s="22" t="s">
        <v>61</v>
      </c>
      <c r="AT4" s="22" t="s">
        <v>62</v>
      </c>
      <c r="AU4" s="22" t="s">
        <v>63</v>
      </c>
      <c r="AV4" s="22" t="s">
        <v>64</v>
      </c>
      <c r="AX4" s="26" t="s">
        <v>65</v>
      </c>
      <c r="AY4" s="26" t="s">
        <v>66</v>
      </c>
      <c r="AZ4" s="26" t="s">
        <v>67</v>
      </c>
      <c r="BA4" s="26" t="s">
        <v>68</v>
      </c>
      <c r="BB4" s="26" t="s">
        <v>69</v>
      </c>
      <c r="BC4" s="26" t="s">
        <v>70</v>
      </c>
      <c r="BD4" s="26" t="s">
        <v>71</v>
      </c>
      <c r="BE4" s="26" t="s">
        <v>72</v>
      </c>
      <c r="BF4" s="26" t="s">
        <v>73</v>
      </c>
      <c r="BG4" s="22"/>
      <c r="BH4" s="22"/>
      <c r="BI4" s="22"/>
      <c r="BJ4" s="22"/>
      <c r="BK4" s="22"/>
      <c r="BL4" s="22"/>
      <c r="BN4" s="22"/>
      <c r="BO4" s="22"/>
      <c r="BP4" s="22"/>
      <c r="BQ4" s="22"/>
      <c r="BR4" s="22"/>
      <c r="BS4" s="22"/>
      <c r="BT4" s="22"/>
      <c r="BV4" s="27" t="s">
        <v>74</v>
      </c>
      <c r="BW4" s="27"/>
      <c r="BX4" s="27" t="s">
        <v>75</v>
      </c>
      <c r="BY4" s="27"/>
      <c r="BZ4" s="22" t="s">
        <v>76</v>
      </c>
      <c r="CA4" s="22" t="s">
        <v>77</v>
      </c>
      <c r="CB4" s="22" t="s">
        <v>78</v>
      </c>
      <c r="CC4" s="27" t="s">
        <v>74</v>
      </c>
      <c r="CD4" s="27"/>
      <c r="CE4" s="27" t="s">
        <v>75</v>
      </c>
      <c r="CF4" s="27"/>
      <c r="CG4" s="22" t="s">
        <v>79</v>
      </c>
      <c r="CH4" s="22" t="s">
        <v>80</v>
      </c>
      <c r="CI4" s="22" t="s">
        <v>81</v>
      </c>
      <c r="CJ4" s="27" t="s">
        <v>74</v>
      </c>
      <c r="CK4" s="27"/>
      <c r="CL4" s="27" t="s">
        <v>75</v>
      </c>
      <c r="CM4" s="27"/>
      <c r="CN4" s="22" t="s">
        <v>82</v>
      </c>
      <c r="CO4" s="22" t="s">
        <v>83</v>
      </c>
      <c r="CP4" s="22" t="s">
        <v>84</v>
      </c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C4" s="16"/>
      <c r="DD4" s="16"/>
      <c r="DE4" s="16"/>
      <c r="DF4" s="16"/>
      <c r="DG4" s="16"/>
      <c r="DH4" s="16"/>
      <c r="DI4" s="16"/>
      <c r="DJ4" s="16"/>
      <c r="DK4" s="16"/>
    </row>
    <row r="5" customFormat="false" ht="15" hidden="false" customHeight="true" outlineLevel="0" collapsed="false">
      <c r="A5" s="4"/>
      <c r="B5" s="4"/>
      <c r="C5" s="4"/>
      <c r="D5" s="4"/>
      <c r="E5" s="4"/>
      <c r="F5" s="23"/>
      <c r="G5" s="23"/>
      <c r="H5" s="23"/>
      <c r="I5" s="6"/>
      <c r="J5" s="6"/>
      <c r="K5" s="6"/>
      <c r="L5" s="6"/>
      <c r="M5" s="6"/>
      <c r="N5" s="6"/>
      <c r="O5" s="24"/>
      <c r="P5" s="24"/>
      <c r="Q5" s="24"/>
      <c r="R5" s="25"/>
      <c r="S5" s="25"/>
      <c r="T5" s="8"/>
      <c r="U5" s="8"/>
      <c r="V5" s="10"/>
      <c r="W5" s="10"/>
      <c r="X5" s="11"/>
      <c r="Y5" s="10"/>
      <c r="Z5" s="10"/>
      <c r="AA5" s="12"/>
      <c r="AB5" s="13"/>
      <c r="AC5" s="13"/>
      <c r="AD5" s="13"/>
      <c r="AE5" s="13"/>
      <c r="AF5" s="28" t="s">
        <v>85</v>
      </c>
      <c r="AG5" s="28"/>
      <c r="AH5" s="28"/>
      <c r="AI5" s="28"/>
      <c r="AJ5" s="28"/>
      <c r="AK5" s="19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X5" s="26"/>
      <c r="AY5" s="26"/>
      <c r="AZ5" s="26"/>
      <c r="BA5" s="26"/>
      <c r="BB5" s="26"/>
      <c r="BC5" s="26"/>
      <c r="BD5" s="26"/>
      <c r="BE5" s="26"/>
      <c r="BF5" s="26"/>
      <c r="BG5" s="22"/>
      <c r="BH5" s="22"/>
      <c r="BI5" s="22"/>
      <c r="BJ5" s="22"/>
      <c r="BK5" s="22"/>
      <c r="BL5" s="22"/>
      <c r="BN5" s="22"/>
      <c r="BO5" s="22"/>
      <c r="BP5" s="22"/>
      <c r="BQ5" s="22"/>
      <c r="BR5" s="22"/>
      <c r="BS5" s="22"/>
      <c r="BT5" s="22"/>
      <c r="BV5" s="27"/>
      <c r="BW5" s="27"/>
      <c r="BX5" s="27"/>
      <c r="BY5" s="27"/>
      <c r="BZ5" s="22"/>
      <c r="CA5" s="22"/>
      <c r="CB5" s="22"/>
      <c r="CC5" s="27"/>
      <c r="CD5" s="27"/>
      <c r="CE5" s="27"/>
      <c r="CF5" s="27"/>
      <c r="CG5" s="22"/>
      <c r="CH5" s="22"/>
      <c r="CI5" s="22"/>
      <c r="CJ5" s="27"/>
      <c r="CK5" s="27"/>
      <c r="CL5" s="27"/>
      <c r="CM5" s="27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C5" s="27" t="s">
        <v>86</v>
      </c>
      <c r="DD5" s="27"/>
      <c r="DE5" s="27"/>
      <c r="DF5" s="27"/>
      <c r="DG5" s="27"/>
      <c r="DH5" s="27"/>
      <c r="DI5" s="27"/>
      <c r="DJ5" s="27"/>
      <c r="DK5" s="27"/>
    </row>
    <row r="6" customFormat="false" ht="15" hidden="false" customHeight="true" outlineLevel="0" collapsed="false">
      <c r="A6" s="4"/>
      <c r="B6" s="4"/>
      <c r="C6" s="4"/>
      <c r="D6" s="4"/>
      <c r="E6" s="4"/>
      <c r="F6" s="23"/>
      <c r="G6" s="23"/>
      <c r="H6" s="23"/>
      <c r="I6" s="6"/>
      <c r="J6" s="6"/>
      <c r="K6" s="6"/>
      <c r="L6" s="6"/>
      <c r="M6" s="6"/>
      <c r="N6" s="6"/>
      <c r="O6" s="17" t="s">
        <v>87</v>
      </c>
      <c r="P6" s="17"/>
      <c r="Q6" s="17"/>
      <c r="R6" s="17"/>
      <c r="S6" s="17"/>
      <c r="T6" s="8"/>
      <c r="U6" s="8"/>
      <c r="V6" s="10"/>
      <c r="W6" s="10"/>
      <c r="X6" s="11"/>
      <c r="Y6" s="10"/>
      <c r="Z6" s="10"/>
      <c r="AA6" s="12"/>
      <c r="AB6" s="13"/>
      <c r="AC6" s="13"/>
      <c r="AD6" s="13"/>
      <c r="AE6" s="13"/>
      <c r="AF6" s="28"/>
      <c r="AG6" s="28"/>
      <c r="AH6" s="28"/>
      <c r="AI6" s="28"/>
      <c r="AJ6" s="28"/>
      <c r="AK6" s="19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X6" s="26"/>
      <c r="AY6" s="26"/>
      <c r="AZ6" s="26"/>
      <c r="BA6" s="26"/>
      <c r="BB6" s="26"/>
      <c r="BC6" s="26"/>
      <c r="BD6" s="26"/>
      <c r="BE6" s="26"/>
      <c r="BF6" s="26"/>
      <c r="BG6" s="22"/>
      <c r="BH6" s="22"/>
      <c r="BI6" s="22"/>
      <c r="BJ6" s="22"/>
      <c r="BK6" s="22"/>
      <c r="BL6" s="22"/>
      <c r="BN6" s="22"/>
      <c r="BO6" s="22"/>
      <c r="BP6" s="22"/>
      <c r="BQ6" s="22"/>
      <c r="BR6" s="22"/>
      <c r="BS6" s="22"/>
      <c r="BT6" s="22"/>
      <c r="BV6" s="27"/>
      <c r="BW6" s="27"/>
      <c r="BX6" s="27"/>
      <c r="BY6" s="27"/>
      <c r="BZ6" s="22"/>
      <c r="CA6" s="22"/>
      <c r="CB6" s="22"/>
      <c r="CC6" s="27"/>
      <c r="CD6" s="27"/>
      <c r="CE6" s="27"/>
      <c r="CF6" s="27"/>
      <c r="CG6" s="22"/>
      <c r="CH6" s="22"/>
      <c r="CI6" s="22"/>
      <c r="CJ6" s="27"/>
      <c r="CK6" s="27"/>
      <c r="CL6" s="27"/>
      <c r="CM6" s="27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C6" s="29" t="s">
        <v>88</v>
      </c>
      <c r="DD6" s="29"/>
      <c r="DE6" s="22" t="s">
        <v>89</v>
      </c>
      <c r="DF6" s="22"/>
      <c r="DG6" s="22" t="s">
        <v>90</v>
      </c>
      <c r="DH6" s="22"/>
      <c r="DI6" s="22" t="s">
        <v>91</v>
      </c>
      <c r="DJ6" s="22"/>
      <c r="DK6" s="27"/>
    </row>
    <row r="7" customFormat="false" ht="12.75" hidden="false" customHeight="true" outlineLevel="0" collapsed="false">
      <c r="A7" s="30" t="s">
        <v>92</v>
      </c>
      <c r="B7" s="30"/>
      <c r="C7" s="30"/>
      <c r="D7" s="30"/>
      <c r="E7" s="30"/>
      <c r="F7" s="31" t="s">
        <v>93</v>
      </c>
      <c r="G7" s="14" t="s">
        <v>94</v>
      </c>
      <c r="H7" s="14"/>
      <c r="I7" s="14"/>
      <c r="J7" s="14" t="s">
        <v>95</v>
      </c>
      <c r="K7" s="14"/>
      <c r="L7" s="14"/>
      <c r="M7" s="14" t="s">
        <v>96</v>
      </c>
      <c r="N7" s="14"/>
      <c r="O7" s="14"/>
      <c r="P7" s="24" t="s">
        <v>97</v>
      </c>
      <c r="Q7" s="24" t="s">
        <v>98</v>
      </c>
      <c r="R7" s="24" t="s">
        <v>99</v>
      </c>
      <c r="S7" s="32" t="s">
        <v>100</v>
      </c>
      <c r="T7" s="32"/>
      <c r="U7" s="32"/>
      <c r="V7" s="32"/>
      <c r="W7" s="32"/>
      <c r="X7" s="14" t="s">
        <v>101</v>
      </c>
      <c r="Y7" s="14"/>
      <c r="Z7" s="14"/>
      <c r="AA7" s="14"/>
      <c r="AB7" s="14"/>
      <c r="AC7" s="14" t="s">
        <v>102</v>
      </c>
      <c r="AD7" s="14"/>
      <c r="AE7" s="14"/>
      <c r="AF7" s="14"/>
      <c r="AG7" s="14"/>
      <c r="AH7" s="33" t="s">
        <v>103</v>
      </c>
      <c r="AI7" s="24" t="s">
        <v>104</v>
      </c>
      <c r="AJ7" s="24" t="s">
        <v>105</v>
      </c>
      <c r="AK7" s="19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X7" s="26"/>
      <c r="AY7" s="26"/>
      <c r="AZ7" s="26"/>
      <c r="BA7" s="26"/>
      <c r="BB7" s="26"/>
      <c r="BC7" s="26"/>
      <c r="BD7" s="26"/>
      <c r="BE7" s="26"/>
      <c r="BF7" s="26"/>
      <c r="BG7" s="22"/>
      <c r="BH7" s="22"/>
      <c r="BI7" s="22"/>
      <c r="BJ7" s="22"/>
      <c r="BK7" s="22"/>
      <c r="BL7" s="22"/>
      <c r="BN7" s="22"/>
      <c r="BO7" s="22"/>
      <c r="BP7" s="22"/>
      <c r="BQ7" s="22"/>
      <c r="BR7" s="22"/>
      <c r="BS7" s="22"/>
      <c r="BT7" s="22"/>
      <c r="BV7" s="22" t="s">
        <v>106</v>
      </c>
      <c r="BW7" s="22" t="s">
        <v>107</v>
      </c>
      <c r="BX7" s="22" t="s">
        <v>108</v>
      </c>
      <c r="BY7" s="22" t="s">
        <v>109</v>
      </c>
      <c r="BZ7" s="22"/>
      <c r="CA7" s="22"/>
      <c r="CB7" s="22"/>
      <c r="CC7" s="22" t="s">
        <v>110</v>
      </c>
      <c r="CD7" s="22" t="s">
        <v>111</v>
      </c>
      <c r="CE7" s="22" t="s">
        <v>112</v>
      </c>
      <c r="CF7" s="22" t="s">
        <v>113</v>
      </c>
      <c r="CG7" s="22"/>
      <c r="CH7" s="22"/>
      <c r="CI7" s="22"/>
      <c r="CJ7" s="22" t="s">
        <v>114</v>
      </c>
      <c r="CK7" s="22" t="s">
        <v>115</v>
      </c>
      <c r="CL7" s="22" t="s">
        <v>116</v>
      </c>
      <c r="CM7" s="22" t="s">
        <v>117</v>
      </c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C7" s="29"/>
      <c r="DD7" s="29"/>
      <c r="DE7" s="22"/>
      <c r="DF7" s="22"/>
      <c r="DG7" s="22"/>
      <c r="DH7" s="22"/>
      <c r="DI7" s="22"/>
      <c r="DJ7" s="22"/>
      <c r="DK7" s="27"/>
    </row>
    <row r="8" customFormat="false" ht="15" hidden="false" customHeight="true" outlineLevel="0" collapsed="false">
      <c r="A8" s="30"/>
      <c r="B8" s="30"/>
      <c r="C8" s="30"/>
      <c r="D8" s="30"/>
      <c r="E8" s="30"/>
      <c r="F8" s="31"/>
      <c r="G8" s="31"/>
      <c r="H8" s="14"/>
      <c r="I8" s="14"/>
      <c r="J8" s="14"/>
      <c r="K8" s="14"/>
      <c r="L8" s="14"/>
      <c r="M8" s="14"/>
      <c r="N8" s="14"/>
      <c r="O8" s="14"/>
      <c r="P8" s="24"/>
      <c r="Q8" s="24"/>
      <c r="R8" s="24"/>
      <c r="S8" s="32" t="s">
        <v>74</v>
      </c>
      <c r="T8" s="32"/>
      <c r="U8" s="34" t="s">
        <v>75</v>
      </c>
      <c r="V8" s="34"/>
      <c r="W8" s="24" t="s">
        <v>118</v>
      </c>
      <c r="X8" s="32" t="s">
        <v>74</v>
      </c>
      <c r="Y8" s="32"/>
      <c r="Z8" s="34" t="s">
        <v>75</v>
      </c>
      <c r="AA8" s="34"/>
      <c r="AB8" s="24" t="s">
        <v>119</v>
      </c>
      <c r="AC8" s="32" t="s">
        <v>74</v>
      </c>
      <c r="AD8" s="32"/>
      <c r="AE8" s="34" t="s">
        <v>75</v>
      </c>
      <c r="AF8" s="34"/>
      <c r="AG8" s="24" t="s">
        <v>120</v>
      </c>
      <c r="AH8" s="33"/>
      <c r="AI8" s="24"/>
      <c r="AJ8" s="24"/>
      <c r="AK8" s="19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X8" s="26"/>
      <c r="AY8" s="26"/>
      <c r="AZ8" s="26"/>
      <c r="BA8" s="26"/>
      <c r="BB8" s="26"/>
      <c r="BC8" s="26"/>
      <c r="BD8" s="26"/>
      <c r="BE8" s="26"/>
      <c r="BF8" s="26"/>
      <c r="BG8" s="22"/>
      <c r="BH8" s="22"/>
      <c r="BI8" s="22"/>
      <c r="BJ8" s="22"/>
      <c r="BK8" s="22"/>
      <c r="BL8" s="22"/>
      <c r="BN8" s="22"/>
      <c r="BO8" s="22"/>
      <c r="BP8" s="22"/>
      <c r="BQ8" s="22"/>
      <c r="BR8" s="22"/>
      <c r="BS8" s="22"/>
      <c r="BT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C8" s="29"/>
      <c r="DD8" s="29"/>
      <c r="DE8" s="22"/>
      <c r="DF8" s="22"/>
      <c r="DG8" s="22"/>
      <c r="DH8" s="22"/>
      <c r="DI8" s="22"/>
      <c r="DJ8" s="22"/>
      <c r="DK8" s="27"/>
    </row>
    <row r="9" customFormat="false" ht="12.75" hidden="false" customHeight="true" outlineLevel="0" collapsed="false">
      <c r="A9" s="35" t="s">
        <v>121</v>
      </c>
      <c r="B9" s="7" t="s">
        <v>122</v>
      </c>
      <c r="C9" s="7" t="s">
        <v>123</v>
      </c>
      <c r="D9" s="7" t="s">
        <v>124</v>
      </c>
      <c r="E9" s="7" t="s">
        <v>125</v>
      </c>
      <c r="F9" s="31"/>
      <c r="G9" s="36" t="s">
        <v>126</v>
      </c>
      <c r="H9" s="36" t="s">
        <v>127</v>
      </c>
      <c r="I9" s="14" t="s">
        <v>128</v>
      </c>
      <c r="J9" s="36" t="s">
        <v>126</v>
      </c>
      <c r="K9" s="36" t="s">
        <v>127</v>
      </c>
      <c r="L9" s="24" t="s">
        <v>129</v>
      </c>
      <c r="M9" s="36" t="s">
        <v>126</v>
      </c>
      <c r="N9" s="36" t="s">
        <v>127</v>
      </c>
      <c r="O9" s="24" t="s">
        <v>130</v>
      </c>
      <c r="P9" s="24"/>
      <c r="Q9" s="24"/>
      <c r="R9" s="24"/>
      <c r="S9" s="36" t="s">
        <v>126</v>
      </c>
      <c r="T9" s="36" t="s">
        <v>127</v>
      </c>
      <c r="U9" s="36" t="s">
        <v>126</v>
      </c>
      <c r="V9" s="36" t="s">
        <v>127</v>
      </c>
      <c r="W9" s="24"/>
      <c r="X9" s="36" t="s">
        <v>126</v>
      </c>
      <c r="Y9" s="36" t="s">
        <v>127</v>
      </c>
      <c r="Z9" s="36" t="s">
        <v>126</v>
      </c>
      <c r="AA9" s="36" t="s">
        <v>127</v>
      </c>
      <c r="AB9" s="24"/>
      <c r="AC9" s="36" t="s">
        <v>126</v>
      </c>
      <c r="AD9" s="36" t="s">
        <v>127</v>
      </c>
      <c r="AE9" s="36" t="s">
        <v>126</v>
      </c>
      <c r="AF9" s="36" t="s">
        <v>127</v>
      </c>
      <c r="AG9" s="24"/>
      <c r="AH9" s="33"/>
      <c r="AI9" s="24"/>
      <c r="AJ9" s="24"/>
      <c r="AK9" s="19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X9" s="26"/>
      <c r="AY9" s="26"/>
      <c r="AZ9" s="26"/>
      <c r="BA9" s="26"/>
      <c r="BB9" s="26"/>
      <c r="BC9" s="26"/>
      <c r="BD9" s="26"/>
      <c r="BE9" s="26"/>
      <c r="BF9" s="26"/>
      <c r="BG9" s="22"/>
      <c r="BH9" s="22"/>
      <c r="BI9" s="22"/>
      <c r="BJ9" s="22"/>
      <c r="BK9" s="22"/>
      <c r="BL9" s="22"/>
      <c r="BN9" s="22"/>
      <c r="BO9" s="22"/>
      <c r="BP9" s="22"/>
      <c r="BQ9" s="22"/>
      <c r="BR9" s="22"/>
      <c r="BS9" s="22"/>
      <c r="BT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C9" s="29"/>
      <c r="DD9" s="29"/>
      <c r="DE9" s="22"/>
      <c r="DF9" s="22"/>
      <c r="DG9" s="22"/>
      <c r="DH9" s="22"/>
      <c r="DI9" s="22"/>
      <c r="DJ9" s="22"/>
      <c r="DK9" s="27"/>
    </row>
    <row r="10" customFormat="false" ht="15" hidden="false" customHeight="true" outlineLevel="0" collapsed="false">
      <c r="A10" s="35"/>
      <c r="B10" s="35"/>
      <c r="C10" s="35"/>
      <c r="D10" s="35"/>
      <c r="E10" s="35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24"/>
      <c r="R10" s="24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3"/>
      <c r="AI10" s="24"/>
      <c r="AJ10" s="24"/>
      <c r="AK10" s="19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X10" s="26"/>
      <c r="AY10" s="26"/>
      <c r="AZ10" s="26"/>
      <c r="BA10" s="26"/>
      <c r="BB10" s="26"/>
      <c r="BC10" s="26"/>
      <c r="BD10" s="26"/>
      <c r="BE10" s="26"/>
      <c r="BF10" s="26"/>
      <c r="BG10" s="22"/>
      <c r="BH10" s="22"/>
      <c r="BI10" s="22"/>
      <c r="BJ10" s="22"/>
      <c r="BK10" s="22"/>
      <c r="BL10" s="22"/>
      <c r="BN10" s="22"/>
      <c r="BO10" s="22"/>
      <c r="BP10" s="22"/>
      <c r="BQ10" s="22"/>
      <c r="BR10" s="22"/>
      <c r="BS10" s="22"/>
      <c r="BT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C10" s="29"/>
      <c r="DD10" s="29"/>
      <c r="DE10" s="22"/>
      <c r="DF10" s="22"/>
      <c r="DG10" s="22"/>
      <c r="DH10" s="22"/>
      <c r="DI10" s="22"/>
      <c r="DJ10" s="22"/>
      <c r="DK10" s="27"/>
    </row>
    <row r="11" customFormat="false" ht="15" hidden="false" customHeight="true" outlineLevel="0" collapsed="false">
      <c r="A11" s="35"/>
      <c r="B11" s="35"/>
      <c r="C11" s="35"/>
      <c r="D11" s="35"/>
      <c r="E11" s="35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24"/>
      <c r="R11" s="24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3"/>
      <c r="AI11" s="24"/>
      <c r="AJ11" s="24"/>
      <c r="AK11" s="19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X11" s="26"/>
      <c r="AY11" s="26"/>
      <c r="AZ11" s="26"/>
      <c r="BA11" s="26"/>
      <c r="BB11" s="26"/>
      <c r="BC11" s="26"/>
      <c r="BD11" s="26"/>
      <c r="BE11" s="26"/>
      <c r="BF11" s="26"/>
      <c r="BG11" s="22"/>
      <c r="BH11" s="22"/>
      <c r="BI11" s="22"/>
      <c r="BJ11" s="22"/>
      <c r="BK11" s="22"/>
      <c r="BL11" s="22"/>
      <c r="BN11" s="22"/>
      <c r="BO11" s="22"/>
      <c r="BP11" s="22"/>
      <c r="BQ11" s="22"/>
      <c r="BR11" s="22"/>
      <c r="BS11" s="22"/>
      <c r="BT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C11" s="27" t="s">
        <v>131</v>
      </c>
      <c r="DD11" s="27" t="s">
        <v>132</v>
      </c>
      <c r="DE11" s="27" t="s">
        <v>133</v>
      </c>
      <c r="DF11" s="27" t="s">
        <v>134</v>
      </c>
      <c r="DG11" s="27" t="s">
        <v>135</v>
      </c>
      <c r="DH11" s="27" t="s">
        <v>136</v>
      </c>
      <c r="DI11" s="27" t="s">
        <v>137</v>
      </c>
      <c r="DJ11" s="27" t="s">
        <v>138</v>
      </c>
      <c r="DK11" s="27" t="s">
        <v>139</v>
      </c>
    </row>
    <row r="12" customFormat="false" ht="15" hidden="false" customHeight="true" outlineLevel="0" collapsed="false">
      <c r="A12" s="35"/>
      <c r="B12" s="35"/>
      <c r="C12" s="35"/>
      <c r="D12" s="35"/>
      <c r="E12" s="35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24"/>
      <c r="R12" s="24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3"/>
      <c r="AI12" s="24"/>
      <c r="AJ12" s="24"/>
      <c r="AK12" s="19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X12" s="26"/>
      <c r="AY12" s="26"/>
      <c r="AZ12" s="26"/>
      <c r="BA12" s="26"/>
      <c r="BB12" s="26"/>
      <c r="BC12" s="26"/>
      <c r="BD12" s="26"/>
      <c r="BE12" s="26"/>
      <c r="BF12" s="26"/>
      <c r="BG12" s="22"/>
      <c r="BH12" s="22"/>
      <c r="BI12" s="22"/>
      <c r="BJ12" s="22"/>
      <c r="BK12" s="22"/>
      <c r="BL12" s="22"/>
      <c r="BN12" s="22"/>
      <c r="BO12" s="22"/>
      <c r="BP12" s="22"/>
      <c r="BQ12" s="22"/>
      <c r="BR12" s="22"/>
      <c r="BS12" s="22"/>
      <c r="BT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C12" s="27"/>
      <c r="DD12" s="27"/>
      <c r="DE12" s="27"/>
      <c r="DF12" s="27"/>
      <c r="DG12" s="27"/>
      <c r="DH12" s="27"/>
      <c r="DI12" s="27" t="s">
        <v>140</v>
      </c>
      <c r="DJ12" s="27"/>
      <c r="DK12" s="27"/>
    </row>
    <row r="13" customFormat="false" ht="15" hidden="false" customHeight="true" outlineLevel="0" collapsed="false">
      <c r="A13" s="35"/>
      <c r="B13" s="35"/>
      <c r="C13" s="35"/>
      <c r="D13" s="35"/>
      <c r="E13" s="35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24"/>
      <c r="R13" s="24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3"/>
      <c r="AI13" s="24"/>
      <c r="AJ13" s="24"/>
      <c r="AK13" s="19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X13" s="26"/>
      <c r="AY13" s="26"/>
      <c r="AZ13" s="26"/>
      <c r="BA13" s="26"/>
      <c r="BB13" s="26"/>
      <c r="BC13" s="26"/>
      <c r="BD13" s="26"/>
      <c r="BE13" s="26"/>
      <c r="BF13" s="26"/>
      <c r="BG13" s="22"/>
      <c r="BH13" s="22"/>
      <c r="BI13" s="22"/>
      <c r="BJ13" s="22"/>
      <c r="BK13" s="22"/>
      <c r="BL13" s="22"/>
      <c r="BN13" s="22"/>
      <c r="BO13" s="22"/>
      <c r="BP13" s="22"/>
      <c r="BQ13" s="22"/>
      <c r="BR13" s="22"/>
      <c r="BS13" s="22"/>
      <c r="BT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C13" s="27"/>
      <c r="DD13" s="27"/>
      <c r="DE13" s="27"/>
      <c r="DF13" s="27"/>
      <c r="DG13" s="27"/>
      <c r="DH13" s="27"/>
      <c r="DI13" s="27"/>
      <c r="DJ13" s="27"/>
      <c r="DK13" s="27"/>
    </row>
    <row r="14" customFormat="false" ht="15" hidden="false" customHeight="true" outlineLevel="0" collapsed="false">
      <c r="A14" s="35"/>
      <c r="B14" s="35"/>
      <c r="C14" s="35"/>
      <c r="D14" s="35"/>
      <c r="E14" s="35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24"/>
      <c r="R14" s="24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3"/>
      <c r="AI14" s="24"/>
      <c r="AJ14" s="24"/>
      <c r="AK14" s="19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X14" s="26"/>
      <c r="AY14" s="26"/>
      <c r="AZ14" s="26"/>
      <c r="BA14" s="26"/>
      <c r="BB14" s="26"/>
      <c r="BC14" s="26"/>
      <c r="BD14" s="26"/>
      <c r="BE14" s="26"/>
      <c r="BF14" s="26"/>
      <c r="BG14" s="22"/>
      <c r="BH14" s="22"/>
      <c r="BI14" s="22"/>
      <c r="BJ14" s="22"/>
      <c r="BK14" s="22"/>
      <c r="BL14" s="22"/>
      <c r="BN14" s="22"/>
      <c r="BO14" s="22"/>
      <c r="BP14" s="22"/>
      <c r="BQ14" s="22"/>
      <c r="BR14" s="22"/>
      <c r="BS14" s="22"/>
      <c r="BT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C14" s="27"/>
      <c r="DD14" s="27"/>
      <c r="DE14" s="27"/>
      <c r="DF14" s="27"/>
      <c r="DG14" s="27"/>
      <c r="DH14" s="27"/>
      <c r="DI14" s="27"/>
      <c r="DJ14" s="27"/>
      <c r="DK14" s="27"/>
    </row>
    <row r="15" customFormat="false" ht="15" hidden="false" customHeight="true" outlineLevel="0" collapsed="false">
      <c r="A15" s="37"/>
      <c r="B15" s="38" t="str">
        <f aca="false">IF($AO15=0,"---",IF($AS15&gt;1,"❌ KAL D"&amp;$AS15,IF($AT15&gt;1,"❌ KAL S"&amp;$AT15,IF($AU15&gt;1,"❌ KAL TD"&amp;$AU15,CHOOSE($AO15,"Po","Út","St","Čt","Pá","So","Ne")))))</f>
        <v>---</v>
      </c>
      <c r="C15" s="31" t="str">
        <f aca="false">IF($AP15=0,"---",IF($AS15&gt;1,"❌ KAL D"&amp;$AS15,IF($AT15&gt;1,"❌ KAL S"&amp;$AT15,IF($AU15&gt;1,"❌ KAL TD"&amp;$AU15,CHOOSE($AP15,"PRACOVNÍ DEN","VÍKEND","SVÁTEK","VÍKEND +SVÁTEK")))))</f>
        <v>---</v>
      </c>
      <c r="D15" s="24" t="str">
        <f aca="false">IF($AR15=0,"---",IF($AS15&gt;1,"❌ KAL D"&amp;$AS15,IF($AT15&gt;1,"❌ KAL S"&amp;$AT15,IF($AU15&gt;1,"❌ KAL TD"&amp;$AU15,CHOOSE($AR15,"Velký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15" s="39" t="str">
        <f aca="false">IF($AN15=0,"---",IF($AS15&gt;1,"❌ KAL D"&amp;$AS15,IF($AT15&gt;1,"❌ KAL S"&amp;$AT15,IF($AU15&gt;1,"❌ KAL TD"&amp;$AU15,$AN15))))</f>
        <v>---</v>
      </c>
      <c r="F15" s="40"/>
      <c r="G15" s="41"/>
      <c r="H15" s="41"/>
      <c r="I15" s="42" t="str">
        <f aca="false">IF($AX15=0,"---",IF($AZ15=0,"❌ PD1 0",IF($AZ15=2,"❌ PD1 2",IF($AZ15=3,"❌ PD1 3",TEXT(INT($AX15/60),"00")&amp;":"&amp;TEXT(MOD($AX15,60),"00")&amp;":00"))))</f>
        <v>---</v>
      </c>
      <c r="J15" s="41"/>
      <c r="K15" s="41"/>
      <c r="L15" s="42" t="str">
        <f aca="false">IF($BA15=0,"---",IF($BC15=0,"❌ PD2 0",IF($BC15=2,"❌ PD2 2",IF($BC15=3,"❌ PD2 3",TEXT(INT($BA15/60),"00")&amp;":"&amp;TEXT(MOD($BA15,60),"00")&amp;":00"))))</f>
        <v>---</v>
      </c>
      <c r="M15" s="41"/>
      <c r="N15" s="41"/>
      <c r="O15" s="42" t="str">
        <f aca="false">IF($BD15=0,"---",IF($BF15=0,"❌ PD3 0",IF($BF15=2,"❌ PD3 2",IF($BF15=3,"❌ PD3 3",TEXT(INT($BD15/60),"00")&amp;":"&amp;TEXT(MOD($BD15,60),"00")&amp;":00"))))</f>
        <v>---</v>
      </c>
      <c r="P15" s="42" t="str">
        <f aca="false">IF($BG15&lt;&gt;1,"❌ PD DEN "&amp;$BG15,IF($BL15=10,"❌ PD DEN 10",IF($BI15=6,"❌ PD DEN 6",IF($BK15=5,"⚠ PD DEN 5",IF($BH15=0,"---",TEXT(INT($BH15/60),"00")&amp;":"&amp;TEXT(MOD($BH15,60),"00")&amp;":00")))))</f>
        <v>---</v>
      </c>
      <c r="Q15" s="43" t="str">
        <f aca="false">IF($BT15=10,"❌ ZDPD 10",IF($BS15=9,"❌ ZDPD 9",IF($BQ15=5,"ℹ️ ZDPD 5",IF($BN15=0,"---",TEXT(INT($BN15/60),"00")&amp;":"&amp;TEXT(MOD($BN15,60),"00")&amp;":00"))))</f>
        <v>---</v>
      </c>
      <c r="R15" s="43" t="str">
        <f aca="false">IF($BT15=10,"❌ PR PŘES 10",IF($BS15=9,"❌ PR PŘES 9",IF($BQ15=5,"ℹ️ PR PŘES 5",IF($BO15=0,"---",TEXT(INT($BO15/60),"00")&amp;":"&amp;TEXT(MOD($BO15,60),"00")&amp;":00"))))</f>
        <v>---</v>
      </c>
      <c r="S15" s="44" t="str">
        <f aca="false">IF(NOT(ISNUMBER($G15)),"---",IF(AND($G15&gt;=TIME(0,0,0),$G15&lt;TIME(6,0,0)),$G15,"---"))</f>
        <v>---</v>
      </c>
      <c r="T15" s="44" t="str">
        <f aca="false">IF(AND($H15&lt;&gt;"",$G15&lt;TIME(6,0,0)),MIN($H15,TIME(6,0,0)),"---")</f>
        <v>---</v>
      </c>
      <c r="U15" s="44" t="str">
        <f aca="false">IF($H15&gt;TIME(22,0,0),MAX($G15,TIME(22,0,0)),"---")</f>
        <v>---</v>
      </c>
      <c r="V15" s="44" t="str">
        <f aca="false">IF($H15&gt;TIME(22,0,0),$H15,"---")</f>
        <v>---</v>
      </c>
      <c r="W15" s="45" t="str">
        <f aca="false">IF($CS15&lt;&gt;1,"❌ NPD "&amp;$CS15,IF($CB15&lt;&gt;1,"❌ NPD "&amp;$CB15,IF($BZ15=0,"---",TEXT(INT($BZ15/60),"00")&amp;":"&amp;TEXT(MOD($BZ15,60),"00")&amp;":00")))</f>
        <v>---</v>
      </c>
      <c r="X15" s="44" t="str">
        <f aca="false">IF(NOT(ISNUMBER($J15)),"---",IF(AND($J15&gt;=TIME(0,0,0),$J15&lt;TIME(6,0,0)),$J15,"---"))</f>
        <v>---</v>
      </c>
      <c r="Y15" s="44" t="str">
        <f aca="false">IF(AND($K15&lt;&gt;"",$J15&lt;TIME(6,0,0)),MIN($K15,TIME(6,0,0)),"---")</f>
        <v>---</v>
      </c>
      <c r="Z15" s="44" t="str">
        <f aca="false">IF($K15&gt;TIME(22,0,0),MAX($J15,TIME(22,0,0)),"---")</f>
        <v>---</v>
      </c>
      <c r="AA15" s="44" t="str">
        <f aca="false">IF($K15&gt;TIME(22,0,0),$K15,"---")</f>
        <v>---</v>
      </c>
      <c r="AB15" s="44" t="str">
        <f aca="false">IF($CS15&lt;&gt;1,"❌ NPD "&amp;$CS15,IF($CI15&lt;&gt;1,"❌ NPD "&amp;$CI15,IF($CG15=0,"---",TEXT(INT($CG15/60),"00")&amp;":"&amp;TEXT(MOD($CG15,60),"00")&amp;":00")))</f>
        <v>---</v>
      </c>
      <c r="AC15" s="44" t="str">
        <f aca="false">IF(NOT(ISNUMBER($M15)),"---",IF(AND($M15&gt;=TIME(0,0,0),$M15&lt;TIME(6,0,0)),$M15,"---"))</f>
        <v>---</v>
      </c>
      <c r="AD15" s="44" t="str">
        <f aca="false">IF(AND($N15&lt;&gt;"",$M15&lt;TIME(6,0,0)),MIN($N15,TIME(6,0,0)),"---")</f>
        <v>---</v>
      </c>
      <c r="AE15" s="44" t="str">
        <f aca="false">IF($N15&gt;TIME(22,0,0),MAX($M15,TIME(22,0,0)),"---")</f>
        <v>---</v>
      </c>
      <c r="AF15" s="44" t="str">
        <f aca="false">IF($N15&gt;TIME(22,0,0),$N15,"---")</f>
        <v>---</v>
      </c>
      <c r="AG15" s="46" t="str">
        <f aca="false">IF($CS15&lt;&gt;1,"❌ NPD "&amp;$CS15,IF($CP15&lt;&gt;1,"❌ NPD "&amp;$CP15,IF($CN15=0,"---",TEXT(INT($CN15/60),"00")&amp;":"&amp;TEXT(MOD($CN15,60),"00")&amp;":00")))</f>
        <v>---</v>
      </c>
      <c r="AH15" s="46" t="str">
        <f aca="false">IF($CS15&lt;&gt;1,"❌ NPD "&amp;$CS15,IF(MIN($CB15,$CI15,$CP15)&lt;&gt;1,"❌ NPD "&amp;MIN($CB15,$CI15,CP15),IF($CQ15=0,"---",TEXT(INT($CQ15/60),"00")&amp;":"&amp;TEXT(MOD($CQ15,60),"00")&amp;":00")))</f>
        <v>---</v>
      </c>
      <c r="AI15" s="46" t="str">
        <f aca="false">IF($CV15&lt;&gt;1,"❌ PR VÍK "&amp;$CV15,IF($CW15=10,"❌ PR VÍK 10",IF($CU15=0,"---",TEXT(INT($CT15/60),"00")&amp;":"&amp;TEXT(MOD($CT15,60),"00")&amp;":00")))</f>
        <v>---</v>
      </c>
      <c r="AJ15" s="45" t="str">
        <f aca="false">IF($CZ15&lt;&gt;1,"❌ PR SV "&amp;$CZ15,IF($DA15=10,"❌ PR SV 10",IF($CX15=0,"---",TEXT(INT($CX15/60),"00")&amp;":"&amp;TEXT(MOD($CX15,60),"00")&amp;":00")))</f>
        <v>---</v>
      </c>
      <c r="AK15" s="19"/>
      <c r="AL15" s="39" t="n">
        <f aca="false">IF($AQ15=0,0,IF($AQ15&lt;&gt;0,YEAR($AQ$15)))</f>
        <v>0</v>
      </c>
      <c r="AM15" s="39" t="n">
        <f aca="false">IF($AQ15=0,0,IF($AQ15&lt;&gt;0,CHOOSE(MONTH($AQ$15), 1,2,3,4,5,6, 7,8,9,10,11,12)))</f>
        <v>0</v>
      </c>
      <c r="AN15" s="39" t="n">
        <f aca="false">IF($AQ15=0,0,WEEKNUM($AQ15,2))</f>
        <v>0</v>
      </c>
      <c r="AO15" s="47" t="n">
        <f aca="false">IF($AQ15=0,0,WEEKDAY($AQ15,2))</f>
        <v>0</v>
      </c>
      <c r="AP15" s="48" t="n">
        <f aca="false">IF($AQ15=0,0, IF(AND($AO15&gt;5,$AR15&lt;&gt;0),4, IF($AR15&lt;&gt;0,3, IF($AO15&gt;5,2, 1))))</f>
        <v>0</v>
      </c>
      <c r="AQ15" s="49" t="n">
        <f aca="false">IF($A$15="",0,$A$15)</f>
        <v>0</v>
      </c>
      <c r="AR15" s="50" t="n">
        <f aca="false">IF($AO15=0,0, IF(AND($AL$3&lt;&gt;0,$AQ15=$AL$3-2),1, IF(AND($AL$3&lt;&gt;0,$AQ15=$AL$3+1),2, IF(AND(DAY($AQ15)=1, MONTH($AQ15)=1),3, IF(AND(DAY($AQ15)=1, MONTH($AQ15)=5),4, IF(AND(DAY($AQ15)=8, MONTH($AQ15)=5),5, IF(AND(DAY($AQ15)=5, MONTH($AQ15)=7),6, IF(AND(DAY($AQ15)=6, MONTH($AQ15)=7),7, IF(AND(DAY($AQ15)=28, MONTH($AQ15)=9),8, IF(AND(DAY($AQ15)=28, MONTH($AQ15)=10),9, IF(AND(DAY($AQ15)=17, MONTH($AQ15)=11),10, IF(AND(DAY($AQ15)=24, MONTH($AQ15)=12),11, IF(AND(DAY($AQ15)=25, MONTH($AQ15)=12),12, IF(AND(DAY($AQ15)=26, MONTH($AQ15)=12),13,0))))))))))))))</f>
        <v>0</v>
      </c>
      <c r="AS15" s="50" t="n">
        <f aca="false">IF($AQ15=0,IF(OR($AO15&lt;&gt;0,$AP15&lt;&gt;0,$AR15&lt;&gt;0),2,1),IF(WEEKDAY($AQ15,2)&lt;&gt;$AO15,3,1))</f>
        <v>1</v>
      </c>
      <c r="AT15" s="50" t="n">
        <f aca="false">IF($AR15=0,1,IF(OR($AR15&lt;1,$AR15&gt;13),3,IF($AQ15=0,2,1)))</f>
        <v>1</v>
      </c>
      <c r="AU15" s="50" t="n">
        <f aca="false">IF($AQ15=0,1,IF(AND($AO15&gt;5,$AR15&lt;&gt;0, $AP15&lt;&gt;4),4,IF(AND($AR15&lt;&gt;0,$AP15&lt;&gt;3,$AO15&lt;=5),3,IF(AND($AO15&gt;5,$AP15&lt;&gt;2,$AR15=0),2,IF(AND($AO15&lt;=5,$AR15=0,$AP15&lt;&gt;1),2,1)))))</f>
        <v>1</v>
      </c>
      <c r="AV15" s="50" t="n">
        <f aca="false">IF(MAX($AS15,$AT15,$AU15)=1,1,MAX($AS15,$AT15,$AU15))</f>
        <v>1</v>
      </c>
      <c r="AX15" s="51" t="n">
        <f aca="false">IF(OR($G15="",$H15=""),0,MAX(0,($H15-$G15)*1440))</f>
        <v>0</v>
      </c>
      <c r="AY15" s="52" t="n">
        <f aca="false">$AX15/60</f>
        <v>0</v>
      </c>
      <c r="AZ15" s="53" t="n">
        <f aca="false">IF(OR($G15="",$H15=""),1,IF(NOT(AND(ISNUMBER($G15),ISNUMBER($H15))),0,IF($H15&lt;$G15,2,IF($BH15=3,3,1))))</f>
        <v>1</v>
      </c>
      <c r="BA15" s="51" t="n">
        <f aca="false">IF(OR($J15="",$K15=""),0,MAX(0,($K15-$J15)*1440))</f>
        <v>0</v>
      </c>
      <c r="BB15" s="54" t="n">
        <f aca="false">$BA15/60</f>
        <v>0</v>
      </c>
      <c r="BC15" s="53" t="n">
        <f aca="false">IF(OR($J15="",$K15=""),1,IF(NOT(AND(ISNUMBER($J15),ISNUMBER($K15))),0,IF($K15&lt;$J15,2,IF($BH15=3,3,1))))</f>
        <v>1</v>
      </c>
      <c r="BD15" s="51" t="n">
        <f aca="false">IF(OR($M15="",$N15=""),0,MAX(0,($N15-$M15)*1440))</f>
        <v>0</v>
      </c>
      <c r="BE15" s="54" t="n">
        <f aca="false">$BD15/60</f>
        <v>0</v>
      </c>
      <c r="BF15" s="53" t="n">
        <f aca="false">IF(OR($M15="",$N15=""),1,IF(NOT(AND(ISNUMBER($M15),ISNUMBER($N15))),0,IF($N15&lt;$M15,2,IF($BH15=3,3,1))))</f>
        <v>1</v>
      </c>
      <c r="BG15" s="53" t="n">
        <f aca="false">IF(COUNTIF(AZ15,0)+COUNTIF(BC15,0)+COUNTIF(BF15,0)&gt;0,0,IF(COUNTIF(AZ15,2)+COUNTIF(BC15,2)+COUNTIF(BF15,2)&gt;0,2,IF(COUNTIF(AZ15,3)+COUNTIF(BC15,3)+COUNTIF(BF15,3)&gt;0,3,1)))</f>
        <v>1</v>
      </c>
      <c r="BH15" s="55" t="n">
        <f aca="false">IFERROR(($H15-$G15)*1440, 0)  + IFERROR(($K15-$J15)*1440, 0)  + IFERROR(($N15-$M15)*1440, 0)</f>
        <v>0</v>
      </c>
      <c r="BI15" s="56" t="n">
        <f aca="false">IF($BG15&lt;&gt;1,$BG15,IF(ABS($BH15-($AX15 +$BA15+ $BD15))&lt; 0.0001,1,6))</f>
        <v>1</v>
      </c>
      <c r="BJ15" s="57" t="n">
        <f aca="false">IF($BH15=3,3,IF($BH15=0,0,$BH15/60))</f>
        <v>0</v>
      </c>
      <c r="BK15" s="53" t="n">
        <f aca="false">IF($BG15&lt;&gt;1,$BG15,IF(ABS($BJ15*60-$BH15)&lt;0.0001,1,5))</f>
        <v>1</v>
      </c>
      <c r="BL15" s="53" t="n">
        <f aca="false">IF($BH15=0,1,IF(ABS($BH15-($AX15+$BA15+$BD15))&lt;0.0001,1,10))</f>
        <v>1</v>
      </c>
      <c r="BN15" s="58" t="n">
        <f aca="false">IF($BT15=10,10,IF($AP15&lt;&gt;1,0,IF(ISNUMBER($R$4),($R$4*60)/5,480)))</f>
        <v>0</v>
      </c>
      <c r="BO15" s="58" t="n">
        <f aca="false">IF($BG15&lt;&gt;1,$BG15,IF($AP15=1,MAX(0,$BH15-$BN15),$BH15))</f>
        <v>0</v>
      </c>
      <c r="BP15" s="57" t="n">
        <f aca="false">IF($BG15&lt;&gt;1, 0, ROUND($BO15/60,4))</f>
        <v>0</v>
      </c>
      <c r="BQ15" s="53" t="n">
        <f aca="false">IF($BG15&lt;&gt;1, $BG15,
 IF(ABS($BO15/60-$BP15)&lt; 0.0001,1,5))</f>
        <v>1</v>
      </c>
      <c r="BR15" s="53" t="n">
        <f aca="false">$BQ15</f>
        <v>1</v>
      </c>
      <c r="BS15" s="53" t="n">
        <f aca="false">IF($BH15&lt;&gt;1,1,IF(NOT(ISNUMBER($BO15)),9,IF($BO15&lt;0,9,IF($BO15&gt;$BH15,9,1))))</f>
        <v>1</v>
      </c>
      <c r="BT15" s="53" t="n">
        <f aca="false">IF($R$4="",1,IF(NOT(ISNUMBER($R$4)),10,IF($R$4&lt;=0,10,IF($R$4&gt;40,10,IF(MOD($R$4,1)&lt;&gt;0,10,1)))))</f>
        <v>1</v>
      </c>
      <c r="BV15" s="55" t="n">
        <f aca="false">IF(OR($G15="",$H15=""),0,MAX(0,(MIN($H15,TIME(6,0,0))-MAX($G15,TIME(0,0,0))) * 1440))</f>
        <v>0</v>
      </c>
      <c r="BW15" s="54" t="n">
        <f aca="false">$BV15/60</f>
        <v>0</v>
      </c>
      <c r="BX15" s="55" t="n">
        <f aca="false">IF(OR($G15="",$H15=""),0,MAX(0,(MIN($H15,1)-MAX($G15,TIME(22,0,0)))*1440))</f>
        <v>0</v>
      </c>
      <c r="BY15" s="54" t="n">
        <f aca="false">$BX15/60</f>
        <v>0</v>
      </c>
      <c r="BZ15" s="55" t="n">
        <f aca="false">$BV15+$BX15</f>
        <v>0</v>
      </c>
      <c r="CA15" s="54" t="n">
        <f aca="false">$BW15+$BY15</f>
        <v>0</v>
      </c>
      <c r="CB15" s="56" t="n">
        <f aca="false">IF($AX15=0,1,IF(NOT(ISNUMBER($BZ15)),0,IF($BZ15&lt;0,7,IF($BZ15&gt;$AX15,8,IF(NOT(ISNUMBER($AX15)),10,1)))))</f>
        <v>1</v>
      </c>
      <c r="CC15" s="55" t="n">
        <f aca="false">IF(OR($J15="",$K15=""),0,MAX(0,(MIN($K15,TIME(6,0,0))-MAX($J15,TIME(0,0,0))) * 1440))</f>
        <v>0</v>
      </c>
      <c r="CD15" s="54" t="n">
        <f aca="false">$CC15/60</f>
        <v>0</v>
      </c>
      <c r="CE15" s="55" t="n">
        <f aca="false">IF(OR($J15="",$K15=""),0,MAX(0,(MIN($K15,1)-MAX($J15,TIME(22,0,0)))*1440))</f>
        <v>0</v>
      </c>
      <c r="CF15" s="54" t="n">
        <f aca="false">$CE15/60</f>
        <v>0</v>
      </c>
      <c r="CG15" s="55" t="n">
        <f aca="false">$CC15+$CE15</f>
        <v>0</v>
      </c>
      <c r="CH15" s="54" t="n">
        <f aca="false">$CD15+$CF15</f>
        <v>0</v>
      </c>
      <c r="CI15" s="56" t="n">
        <f aca="false">IF($BA15=0,1,IF(NOT(ISNUMBER($CG15)),0,IF($CG15&lt;0,7,IF($CG15&gt;$BA15,8,IF(NOT(ISNUMBER($BA15)),10,1)))))</f>
        <v>1</v>
      </c>
      <c r="CJ15" s="55" t="n">
        <f aca="false">IF(OR($M15="",$N15=""),0,MAX(0,(MIN($N15,TIME(6,0,0))-MAX($M15,TIME(0,0,0)))* 1440))</f>
        <v>0</v>
      </c>
      <c r="CK15" s="54" t="n">
        <f aca="false">$CJ15/60</f>
        <v>0</v>
      </c>
      <c r="CL15" s="55" t="n">
        <f aca="false">IF(OR($M15="",$N15=""),0,MAX(0,(MIN($N15,1)-MAX($M15,TIME(22,0,0)))*1440))</f>
        <v>0</v>
      </c>
      <c r="CM15" s="54" t="n">
        <f aca="false">$CL15/60</f>
        <v>0</v>
      </c>
      <c r="CN15" s="55" t="n">
        <f aca="false">$CJ15+$CL15</f>
        <v>0</v>
      </c>
      <c r="CO15" s="54" t="n">
        <f aca="false">$CK15+$CM15</f>
        <v>0</v>
      </c>
      <c r="CP15" s="56" t="n">
        <f aca="false">IF($BD15=0,1,IF(NOT(ISNUMBER($CN15)),0,IF($CN15&lt;0,7,IF($CN15&gt;$BD15,8,IF(NOT(ISNUMBER($BD15)),10,1)))))</f>
        <v>1</v>
      </c>
      <c r="CQ15" s="55" t="n">
        <f aca="false">$BZ15+$CG15+$CN15</f>
        <v>0</v>
      </c>
      <c r="CR15" s="54" t="n">
        <f aca="false">$CA15+$CH15+$CO15</f>
        <v>0</v>
      </c>
      <c r="CS15" s="53" t="n">
        <f aca="false">IF($BG15&lt;&gt;1,$BG15,IF(OR(AND($G15&lt;&gt;"",NOT(ISNUMBER($G15))),AND($H15&lt;&gt;"",NOT(ISNUMBER($H15))),AND($J15&lt;&gt;"",NOT(ISNUMBER($J15))),AND($K15&lt;&gt;"",NOT(ISNUMBER($K15))),AND($M15&lt;&gt;"",NOT(ISNUMBER($M15))),AND($N15&lt;&gt;"",NOT(ISNUMBER($N15)))),0,IF($CQ15&gt;$BH15,10,IF(ABS($CQ15/60-$CR15) &lt; 0.0001,1,5))))</f>
        <v>1</v>
      </c>
      <c r="CT15" s="55" t="n">
        <f aca="false">IF(OR($AP15=2,$AP15=4), $BH15,0)</f>
        <v>0</v>
      </c>
      <c r="CU15" s="54" t="n">
        <f aca="false">$CT15/60</f>
        <v>0</v>
      </c>
      <c r="CV15" s="53" t="n">
        <f aca="false">IF($BG15&lt;&gt;1,$BG15,IF($CT15&gt;$BH15,10,IF(ABS($CT15/60-$CU15) &lt; 0.0001,1,5)))</f>
        <v>1</v>
      </c>
      <c r="CW15" s="53" t="n">
        <f aca="false">IF($BS15=10,10,IF($BH15=0,1,IF(NOT(ISNUMBER($CT15)),10,IF($CT15&lt;0,10,IF($CT15&gt;$BH15,10,1)))))</f>
        <v>1</v>
      </c>
      <c r="CX15" s="55" t="n">
        <f aca="false">IF(OR($AP15=3,$AP15=4), $BH15,0)</f>
        <v>0</v>
      </c>
      <c r="CY15" s="54" t="n">
        <f aca="false">$CX15/60</f>
        <v>0</v>
      </c>
      <c r="CZ15" s="53" t="n">
        <f aca="false">IF($BG15&lt;&gt;1,$BG15,IF($CX15&gt;$BH15,10,IF(ABS($CX15/60-$CY15)&lt;0.0001,1,5)))</f>
        <v>1</v>
      </c>
      <c r="DA15" s="53" t="n">
        <f aca="false">IF($BS15=10,10,IF($BH15=0,1,IF(NOT(ISNUMBER($CW15)),10,IF($CW15&lt;0,10,IF($CW15&gt;$BH15,10,1)))))</f>
        <v>1</v>
      </c>
      <c r="DC15" s="59" t="s">
        <v>141</v>
      </c>
      <c r="DD15" s="59" t="n">
        <v>1</v>
      </c>
      <c r="DE15" s="59" t="s">
        <v>142</v>
      </c>
      <c r="DF15" s="59" t="s">
        <v>143</v>
      </c>
      <c r="DG15" s="59" t="s">
        <v>144</v>
      </c>
      <c r="DH15" s="59" t="s">
        <v>145</v>
      </c>
      <c r="DI15" s="59" t="s">
        <v>146</v>
      </c>
      <c r="DJ15" s="59" t="s">
        <v>146</v>
      </c>
      <c r="DK15" s="59"/>
    </row>
    <row r="16" customFormat="false" ht="15" hidden="false" customHeight="true" outlineLevel="0" collapsed="false">
      <c r="A16" s="37"/>
      <c r="B16" s="37"/>
      <c r="C16" s="31"/>
      <c r="D16" s="24"/>
      <c r="E16" s="39"/>
      <c r="F16" s="40"/>
      <c r="G16" s="41"/>
      <c r="H16" s="41"/>
      <c r="I16" s="42"/>
      <c r="J16" s="41"/>
      <c r="K16" s="41"/>
      <c r="L16" s="42"/>
      <c r="M16" s="41"/>
      <c r="N16" s="41"/>
      <c r="O16" s="42"/>
      <c r="P16" s="42"/>
      <c r="Q16" s="43"/>
      <c r="R16" s="43"/>
      <c r="S16" s="44"/>
      <c r="T16" s="44"/>
      <c r="U16" s="44"/>
      <c r="V16" s="44"/>
      <c r="W16" s="45"/>
      <c r="X16" s="44"/>
      <c r="Y16" s="44"/>
      <c r="Z16" s="44"/>
      <c r="AA16" s="44"/>
      <c r="AB16" s="44"/>
      <c r="AC16" s="44"/>
      <c r="AD16" s="44"/>
      <c r="AE16" s="44"/>
      <c r="AF16" s="44"/>
      <c r="AG16" s="46"/>
      <c r="AH16" s="46"/>
      <c r="AI16" s="46"/>
      <c r="AJ16" s="45"/>
      <c r="AK16" s="19"/>
      <c r="AL16" s="39"/>
      <c r="AM16" s="39"/>
      <c r="AN16" s="39"/>
      <c r="AO16" s="47"/>
      <c r="AP16" s="48"/>
      <c r="AQ16" s="49"/>
      <c r="AR16" s="50"/>
      <c r="AS16" s="50"/>
      <c r="AT16" s="50"/>
      <c r="AU16" s="50"/>
      <c r="AV16" s="50"/>
      <c r="AX16" s="51"/>
      <c r="AY16" s="52"/>
      <c r="AZ16" s="53" t="s">
        <v>147</v>
      </c>
      <c r="BA16" s="51"/>
      <c r="BB16" s="54"/>
      <c r="BC16" s="53"/>
      <c r="BD16" s="51"/>
      <c r="BE16" s="54"/>
      <c r="BF16" s="53"/>
      <c r="BG16" s="53"/>
      <c r="BH16" s="55"/>
      <c r="BI16" s="56"/>
      <c r="BJ16" s="57"/>
      <c r="BK16" s="53"/>
      <c r="BL16" s="53"/>
      <c r="BN16" s="58"/>
      <c r="BO16" s="58"/>
      <c r="BP16" s="57"/>
      <c r="BQ16" s="53" t="s">
        <v>148</v>
      </c>
      <c r="BR16" s="53"/>
      <c r="BS16" s="53"/>
      <c r="BT16" s="53"/>
      <c r="BV16" s="55"/>
      <c r="BW16" s="54"/>
      <c r="BX16" s="55"/>
      <c r="BY16" s="54"/>
      <c r="BZ16" s="55"/>
      <c r="CA16" s="54"/>
      <c r="CB16" s="56"/>
      <c r="CC16" s="55"/>
      <c r="CD16" s="54"/>
      <c r="CE16" s="55"/>
      <c r="CF16" s="54"/>
      <c r="CG16" s="55"/>
      <c r="CH16" s="54"/>
      <c r="CI16" s="56"/>
      <c r="CJ16" s="55"/>
      <c r="CK16" s="54"/>
      <c r="CL16" s="55"/>
      <c r="CM16" s="54"/>
      <c r="CN16" s="55"/>
      <c r="CO16" s="54"/>
      <c r="CP16" s="56"/>
      <c r="CQ16" s="55"/>
      <c r="CR16" s="54"/>
      <c r="CS16" s="53"/>
      <c r="CT16" s="55"/>
      <c r="CU16" s="54"/>
      <c r="CV16" s="53"/>
      <c r="CW16" s="53"/>
      <c r="CX16" s="55"/>
      <c r="CY16" s="54"/>
      <c r="CZ16" s="53"/>
      <c r="DA16" s="53"/>
      <c r="DC16" s="59"/>
      <c r="DD16" s="59"/>
      <c r="DE16" s="59"/>
      <c r="DF16" s="59"/>
      <c r="DG16" s="59"/>
      <c r="DH16" s="59"/>
      <c r="DI16" s="59"/>
      <c r="DJ16" s="59"/>
      <c r="DK16" s="59"/>
    </row>
    <row r="17" customFormat="false" ht="15" hidden="false" customHeight="true" outlineLevel="0" collapsed="false">
      <c r="A17" s="37"/>
      <c r="B17" s="37"/>
      <c r="C17" s="31"/>
      <c r="D17" s="24"/>
      <c r="E17" s="39"/>
      <c r="F17" s="40"/>
      <c r="G17" s="41"/>
      <c r="H17" s="41"/>
      <c r="I17" s="42"/>
      <c r="J17" s="41"/>
      <c r="K17" s="41"/>
      <c r="L17" s="42"/>
      <c r="M17" s="41"/>
      <c r="N17" s="41"/>
      <c r="O17" s="42"/>
      <c r="P17" s="42"/>
      <c r="Q17" s="43"/>
      <c r="R17" s="43"/>
      <c r="S17" s="44"/>
      <c r="T17" s="44"/>
      <c r="U17" s="44"/>
      <c r="V17" s="44"/>
      <c r="W17" s="45"/>
      <c r="X17" s="44"/>
      <c r="Y17" s="44"/>
      <c r="Z17" s="44"/>
      <c r="AA17" s="44"/>
      <c r="AB17" s="44"/>
      <c r="AC17" s="44"/>
      <c r="AD17" s="44"/>
      <c r="AE17" s="44"/>
      <c r="AF17" s="44"/>
      <c r="AG17" s="46"/>
      <c r="AH17" s="46"/>
      <c r="AI17" s="46"/>
      <c r="AJ17" s="45"/>
      <c r="AK17" s="19"/>
      <c r="AL17" s="39"/>
      <c r="AM17" s="39"/>
      <c r="AN17" s="39"/>
      <c r="AO17" s="47"/>
      <c r="AP17" s="48"/>
      <c r="AQ17" s="49"/>
      <c r="AR17" s="50"/>
      <c r="AS17" s="50"/>
      <c r="AT17" s="50"/>
      <c r="AU17" s="50"/>
      <c r="AV17" s="50"/>
      <c r="AX17" s="51"/>
      <c r="AY17" s="52"/>
      <c r="AZ17" s="53" t="s">
        <v>149</v>
      </c>
      <c r="BA17" s="51"/>
      <c r="BB17" s="54"/>
      <c r="BC17" s="53"/>
      <c r="BD17" s="51"/>
      <c r="BE17" s="54"/>
      <c r="BF17" s="53"/>
      <c r="BG17" s="53"/>
      <c r="BH17" s="55"/>
      <c r="BI17" s="56"/>
      <c r="BJ17" s="57"/>
      <c r="BK17" s="53"/>
      <c r="BL17" s="53"/>
      <c r="BN17" s="58"/>
      <c r="BO17" s="58"/>
      <c r="BP17" s="57"/>
      <c r="BQ17" s="57"/>
      <c r="BR17" s="53"/>
      <c r="BS17" s="53"/>
      <c r="BT17" s="53"/>
      <c r="BV17" s="55"/>
      <c r="BW17" s="54"/>
      <c r="BX17" s="55"/>
      <c r="BY17" s="54"/>
      <c r="BZ17" s="55"/>
      <c r="CA17" s="54"/>
      <c r="CB17" s="56"/>
      <c r="CC17" s="55"/>
      <c r="CD17" s="54"/>
      <c r="CE17" s="55"/>
      <c r="CF17" s="54"/>
      <c r="CG17" s="55"/>
      <c r="CH17" s="54"/>
      <c r="CI17" s="56"/>
      <c r="CJ17" s="55"/>
      <c r="CK17" s="54"/>
      <c r="CL17" s="55"/>
      <c r="CM17" s="54"/>
      <c r="CN17" s="55"/>
      <c r="CO17" s="54"/>
      <c r="CP17" s="56"/>
      <c r="CQ17" s="55"/>
      <c r="CR17" s="54"/>
      <c r="CS17" s="53"/>
      <c r="CT17" s="55"/>
      <c r="CU17" s="54"/>
      <c r="CV17" s="53"/>
      <c r="CW17" s="53"/>
      <c r="CX17" s="55"/>
      <c r="CY17" s="54"/>
      <c r="CZ17" s="53"/>
      <c r="DA17" s="53"/>
      <c r="DC17" s="59"/>
      <c r="DD17" s="59"/>
      <c r="DE17" s="59"/>
      <c r="DF17" s="59"/>
      <c r="DG17" s="59"/>
      <c r="DH17" s="59"/>
      <c r="DI17" s="59"/>
      <c r="DJ17" s="59"/>
      <c r="DK17" s="59"/>
    </row>
    <row r="18" customFormat="false" ht="15" hidden="false" customHeight="true" outlineLevel="0" collapsed="false">
      <c r="A18" s="37"/>
      <c r="B18" s="37"/>
      <c r="C18" s="31"/>
      <c r="D18" s="24"/>
      <c r="E18" s="39"/>
      <c r="F18" s="40"/>
      <c r="G18" s="41"/>
      <c r="H18" s="41"/>
      <c r="I18" s="42"/>
      <c r="J18" s="41"/>
      <c r="K18" s="41"/>
      <c r="L18" s="42"/>
      <c r="M18" s="41"/>
      <c r="N18" s="41"/>
      <c r="O18" s="42"/>
      <c r="P18" s="42"/>
      <c r="Q18" s="43"/>
      <c r="R18" s="43"/>
      <c r="S18" s="44"/>
      <c r="T18" s="44"/>
      <c r="U18" s="44"/>
      <c r="V18" s="44"/>
      <c r="W18" s="45"/>
      <c r="X18" s="44"/>
      <c r="Y18" s="44"/>
      <c r="Z18" s="44"/>
      <c r="AA18" s="44"/>
      <c r="AB18" s="44"/>
      <c r="AC18" s="44"/>
      <c r="AD18" s="44"/>
      <c r="AE18" s="44"/>
      <c r="AF18" s="44"/>
      <c r="AG18" s="46"/>
      <c r="AH18" s="46"/>
      <c r="AI18" s="46"/>
      <c r="AJ18" s="45"/>
      <c r="AK18" s="19"/>
      <c r="AL18" s="39"/>
      <c r="AM18" s="39"/>
      <c r="AN18" s="39"/>
      <c r="AO18" s="47"/>
      <c r="AP18" s="48"/>
      <c r="AQ18" s="49"/>
      <c r="AR18" s="50"/>
      <c r="AS18" s="50"/>
      <c r="AT18" s="50"/>
      <c r="AU18" s="50"/>
      <c r="AV18" s="50"/>
      <c r="AX18" s="51"/>
      <c r="AY18" s="52"/>
      <c r="AZ18" s="53" t="s">
        <v>150</v>
      </c>
      <c r="BA18" s="51"/>
      <c r="BB18" s="54"/>
      <c r="BC18" s="53"/>
      <c r="BD18" s="51"/>
      <c r="BE18" s="54"/>
      <c r="BF18" s="53"/>
      <c r="BG18" s="53"/>
      <c r="BH18" s="55"/>
      <c r="BI18" s="56"/>
      <c r="BJ18" s="57"/>
      <c r="BK18" s="53"/>
      <c r="BL18" s="53"/>
      <c r="BN18" s="58"/>
      <c r="BO18" s="58"/>
      <c r="BP18" s="57"/>
      <c r="BQ18" s="57"/>
      <c r="BR18" s="53"/>
      <c r="BS18" s="53"/>
      <c r="BT18" s="53"/>
      <c r="BV18" s="55"/>
      <c r="BW18" s="54"/>
      <c r="BX18" s="55"/>
      <c r="BY18" s="54"/>
      <c r="BZ18" s="55"/>
      <c r="CA18" s="54"/>
      <c r="CB18" s="56"/>
      <c r="CC18" s="55"/>
      <c r="CD18" s="54"/>
      <c r="CE18" s="55"/>
      <c r="CF18" s="54"/>
      <c r="CG18" s="55"/>
      <c r="CH18" s="54"/>
      <c r="CI18" s="56"/>
      <c r="CJ18" s="55"/>
      <c r="CK18" s="54"/>
      <c r="CL18" s="55"/>
      <c r="CM18" s="54"/>
      <c r="CN18" s="55"/>
      <c r="CO18" s="54"/>
      <c r="CP18" s="56"/>
      <c r="CQ18" s="55"/>
      <c r="CR18" s="54"/>
      <c r="CS18" s="53"/>
      <c r="CT18" s="55"/>
      <c r="CU18" s="54"/>
      <c r="CV18" s="53"/>
      <c r="CW18" s="53"/>
      <c r="CX18" s="55"/>
      <c r="CY18" s="54"/>
      <c r="CZ18" s="53"/>
      <c r="DA18" s="53"/>
      <c r="DC18" s="59"/>
      <c r="DD18" s="59"/>
      <c r="DE18" s="59"/>
      <c r="DF18" s="59"/>
      <c r="DG18" s="59"/>
      <c r="DH18" s="59"/>
      <c r="DI18" s="59"/>
      <c r="DJ18" s="59"/>
      <c r="DK18" s="59"/>
    </row>
    <row r="19" customFormat="false" ht="15" hidden="false" customHeight="true" outlineLevel="0" collapsed="false">
      <c r="A19" s="60" t="str">
        <f aca="false">IF($AQ19=0,"---",IF($AS19&gt;1,"❌ KAL D"&amp;$AS19,IF($AT19&gt;1,"❌ KAL S"&amp;$AT19,IF($AU19&gt;1,"❌ KAL TD"&amp;$AU19,DATE(YEAR($AQ19),MONTH($AQ19),DAY($AQ19))))))</f>
        <v>---</v>
      </c>
      <c r="B19" s="38" t="str">
        <f aca="false">IF($AO19=0,"---",IF($AS19&gt;1,"❌ KAL D"&amp;$AS19,IF($AT19&gt;1,"❌ KAL S"&amp;$AT19,IF($AU19&gt;1,"❌ KAL TD"&amp;$AU19,CHOOSE($AO19,"Po","Út","St","Čt","Pá","So","Ne")))))</f>
        <v>---</v>
      </c>
      <c r="C19" s="31" t="str">
        <f aca="false">IF($AP19=0,"---",IF($AS19&gt;1,"❌ KAL D"&amp;$AS19,IF($AT19&gt;1,"❌ KAL S"&amp;$AT19,IF($AU19&gt;1,"❌ KAL TD"&amp;$AU19,CHOOSE($AP19,"PRACOVNÍ DEN","VÍKEND","SVÁTEK","VÍKEND +SVÁTEK")))))</f>
        <v>---</v>
      </c>
      <c r="D19" s="24" t="str">
        <f aca="false">IF($AR19=0,"---",IF($AS19&gt;1,"❌ KAL D"&amp;$AS19,IF($AT19&gt;1,"❌ KAL S"&amp;$AT19,IF($AU19&gt;1,"❌ KAL TD"&amp;$AU19,CHOOSE($AR19,"Velký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19" s="39" t="str">
        <f aca="false">IF($AN19=0,"---",IF($AS19&gt;1,"❌ KAL D"&amp;$AS19,IF($AT19&gt;1,"❌ KAL S"&amp;$AT19,IF($AU19&gt;1,"❌ KAL TD"&amp;$AU19,$AN19))))</f>
        <v>---</v>
      </c>
      <c r="F19" s="40"/>
      <c r="G19" s="41"/>
      <c r="H19" s="41"/>
      <c r="I19" s="42" t="str">
        <f aca="false">IF($AX19=0,"---",IF($AZ19=0,"❌ PD1 0",IF($AZ19=2,"❌ PD1 2",IF($AZ19=3,"❌ PD1 3",TEXT(INT($AX19/60),"00")&amp;":"&amp;TEXT(MOD($AX19,60),"00")&amp;":00"))))</f>
        <v>---</v>
      </c>
      <c r="J19" s="41"/>
      <c r="K19" s="41"/>
      <c r="L19" s="42" t="str">
        <f aca="false">IF($BA19=0,"---",IF($BC19=0,"❌ PD2 0",IF($BC19=2,"❌ PD2 2",IF($BC19=3,"❌ PD2 3",TEXT(INT($BA19/60),"00")&amp;":"&amp;TEXT(MOD($BA19,60),"00")&amp;":00"))))</f>
        <v>---</v>
      </c>
      <c r="M19" s="41"/>
      <c r="N19" s="41"/>
      <c r="O19" s="42" t="str">
        <f aca="false">IF($BD19=0,"---",IF($BF19=0,"❌ PD3 0",IF($BF19=2,"❌ PD3 2",IF($BF19=3,"❌ PD3 3",TEXT(INT($BD19/60),"00")&amp;":"&amp;TEXT(MOD($BD19,60),"00")&amp;":00"))))</f>
        <v>---</v>
      </c>
      <c r="P19" s="42" t="str">
        <f aca="false">IF($BG19&lt;&gt;1,"❌ PD DEN "&amp;$BG19,IF($BL19=10,"❌ PD DEN 10",IF($BI19=6,"❌ PD DEN 6",IF($BK19=5,"⚠ PD DEN 5",IF($BH19=0,"---",TEXT(INT($BH19/60),"00")&amp;":"&amp;TEXT(MOD($BH19,60),"00")&amp;":00")))))</f>
        <v>---</v>
      </c>
      <c r="Q19" s="43" t="str">
        <f aca="false">IF($BT19=10,"❌ ZDPD 10",IF($BS19=9,"❌ ZDPD 9",IF($BQ19=5,"ℹ️ ZDPD 5",IF($BN19=0,"---",TEXT(INT($BN19/60),"00")&amp;":"&amp;TEXT(MOD($BN19,60),"00")&amp;":00"))))</f>
        <v>---</v>
      </c>
      <c r="R19" s="43" t="str">
        <f aca="false">IF($BT19=10,"❌ PR PŘES 10",IF($BS19=9,"❌ PR PŘES 9",IF($BQ19=5,"ℹ️ PR PŘES 5",IF($BO19=0,"---",TEXT(INT($BO19/60),"00")&amp;":"&amp;TEXT(MOD($BO19,60),"00")&amp;":00"))))</f>
        <v>---</v>
      </c>
      <c r="S19" s="44" t="str">
        <f aca="false">IF(NOT(ISNUMBER($G19)),"---",IF(AND($G19&gt;=TIME(0,0,0),$G19&lt;TIME(6,0,0)),$G19,"---"))</f>
        <v>---</v>
      </c>
      <c r="T19" s="44" t="str">
        <f aca="false">IF(AND($H19&lt;&gt;"",$G19&lt;TIME(6,0,0)),MIN($H19,TIME(6,0,0)),"---")</f>
        <v>---</v>
      </c>
      <c r="U19" s="44" t="str">
        <f aca="false">IF($H19&gt;TIME(22,0,0),MAX($G19,TIME(22,0,0)),"---")</f>
        <v>---</v>
      </c>
      <c r="V19" s="44" t="str">
        <f aca="false">IF($H19&gt;TIME(22,0,0),$H19,"---")</f>
        <v>---</v>
      </c>
      <c r="W19" s="45" t="str">
        <f aca="false">IF($CS19&lt;&gt;1,"❌ NPD "&amp;$CS19,IF($CB19&lt;&gt;1,"❌ NPD "&amp;$CB19,IF($BZ19=0,"---",TEXT(INT($BZ19/60),"00")&amp;":"&amp;TEXT(MOD($BZ19,60),"00")&amp;":00")))</f>
        <v>---</v>
      </c>
      <c r="X19" s="44" t="str">
        <f aca="false">IF(NOT(ISNUMBER($J19)),"---",IF(AND($J19&gt;=TIME(0,0,0),$J19&lt;TIME(6,0,0)),$J19,"---"))</f>
        <v>---</v>
      </c>
      <c r="Y19" s="44" t="str">
        <f aca="false">IF(AND($K19&lt;&gt;"",$J19&lt;TIME(6,0,0)),MIN($K19,TIME(6,0,0)),"---")</f>
        <v>---</v>
      </c>
      <c r="Z19" s="44" t="str">
        <f aca="false">IF($K19&gt;TIME(22,0,0),MAX($J19,TIME(22,0,0)),"---")</f>
        <v>---</v>
      </c>
      <c r="AA19" s="44" t="str">
        <f aca="false">IF($K19&gt;TIME(22,0,0),$K19,"---")</f>
        <v>---</v>
      </c>
      <c r="AB19" s="44" t="str">
        <f aca="false">IF($CS19&lt;&gt;1,"❌ NPD "&amp;$CS19,IF($CI19&lt;&gt;1,"❌ NPD "&amp;$CI19,IF($CG19=0,"---",TEXT(INT($CG19/60),"00")&amp;":"&amp;TEXT(MOD($CG19,60),"00")&amp;":00")))</f>
        <v>---</v>
      </c>
      <c r="AC19" s="44" t="str">
        <f aca="false">IF(NOT(ISNUMBER($M19)),"---",IF(AND($M19&gt;=TIME(0,0,0),$M19&lt;TIME(6,0,0)),$M19,"---"))</f>
        <v>---</v>
      </c>
      <c r="AD19" s="44" t="str">
        <f aca="false">IF(AND($N19&lt;&gt;"",$M19&lt;TIME(6,0,0)),MIN($N19,TIME(6,0,0)),"---")</f>
        <v>---</v>
      </c>
      <c r="AE19" s="44" t="str">
        <f aca="false">IF($N19&gt;TIME(22,0,0),MAX($M19,TIME(22,0,0)),"---")</f>
        <v>---</v>
      </c>
      <c r="AF19" s="44" t="str">
        <f aca="false">IF($N19&gt;TIME(22,0,0),$N19,"---")</f>
        <v>---</v>
      </c>
      <c r="AG19" s="46" t="str">
        <f aca="false">IF($CS19&lt;&gt;1,"❌ NPD "&amp;$CS19,IF($CP19&lt;&gt;1,"❌ NPD "&amp;$CP19,IF($CN19=0,"---",TEXT(INT($CN19/60),"00")&amp;":"&amp;TEXT(MOD($CN19,60),"00")&amp;":00")))</f>
        <v>---</v>
      </c>
      <c r="AH19" s="46" t="str">
        <f aca="false">IF($CS19&lt;&gt;1,"❌ NPD "&amp;$CS19,IF(MIN($CB19,$CI19,$CP19)&lt;&gt;1,"❌ NPD "&amp;MIN($CB19,$CI19,CP19),IF($CQ19=0,"---",TEXT(INT($CQ19/60),"00")&amp;":"&amp;TEXT(MOD($CQ19,60),"00")&amp;":00")))</f>
        <v>---</v>
      </c>
      <c r="AI19" s="46" t="str">
        <f aca="false">IF($CV19&lt;&gt;1,"❌ PR VÍK "&amp;$CV19,IF($CW19=10,"❌ PR VÍK 10",IF($CU19=0,"---",TEXT(INT($CT19/60),"00")&amp;":"&amp;TEXT(MOD($CT19,60),"00")&amp;":00")))</f>
        <v>---</v>
      </c>
      <c r="AJ19" s="45" t="str">
        <f aca="false">IF($CZ19&lt;&gt;1,"❌ PR SV "&amp;$CZ19,IF($DA19=10,"❌ PR SV 10",IF($CX19=0,"---",TEXT(INT($CX19/60),"00")&amp;":"&amp;TEXT(MOD($CX19,60),"00")&amp;":00")))</f>
        <v>---</v>
      </c>
      <c r="AK19" s="19"/>
      <c r="AL19" s="39" t="n">
        <f aca="false">IF($AQ19=0,0,IF($AQ19&lt;&gt;0,YEAR($AQ$15)))</f>
        <v>0</v>
      </c>
      <c r="AM19" s="39" t="n">
        <f aca="false">IF($AQ19=0,0,IF($AQ19&lt;&gt;0,CHOOSE(MONTH($AQ$15), 1,2,3,4,5,6, 7,8,9,10,11,12)))</f>
        <v>0</v>
      </c>
      <c r="AN19" s="39" t="n">
        <f aca="false">IF($AQ19=0,0,WEEKNUM($AQ19,2))</f>
        <v>0</v>
      </c>
      <c r="AO19" s="47" t="n">
        <f aca="false">IF($AQ19=0,0,WEEKDAY($AQ19,2))</f>
        <v>0</v>
      </c>
      <c r="AP19" s="48" t="n">
        <f aca="false">IF($AQ19=0,0, IF(AND($AO19&gt;5,$AR19&lt;&gt;0),4, IF($AR19&lt;&gt;0,3, IF($AO19&gt;5,2, 1))))</f>
        <v>0</v>
      </c>
      <c r="AQ19" s="61" t="n">
        <f aca="false">IF($AQ15=0,0,IF(MONTH($AQ15+1)=MONTH($AQ15),$AQ15+1,0))</f>
        <v>0</v>
      </c>
      <c r="AR19" s="50" t="n">
        <f aca="false">IF($AO19=0,0, IF(AND($AL$3&lt;&gt;0,$AQ19=$AL$3-2),1, IF(AND($AL$3&lt;&gt;0,$AQ19=$AL$3+1),2, IF(AND(DAY($AQ19)=1, MONTH($AQ19)=1),3, IF(AND(DAY($AQ19)=1, MONTH($AQ19)=5),4, IF(AND(DAY($AQ19)=8, MONTH($AQ19)=5),5, IF(AND(DAY($AQ19)=5, MONTH($AQ19)=7),6, IF(AND(DAY($AQ19)=6, MONTH($AQ19)=7),7, IF(AND(DAY($AQ19)=28, MONTH($AQ19)=9),8, IF(AND(DAY($AQ19)=28, MONTH($AQ19)=10),9, IF(AND(DAY($AQ19)=17, MONTH($AQ19)=11),10, IF(AND(DAY($AQ19)=24, MONTH($AQ19)=12),11, IF(AND(DAY($AQ19)=25, MONTH($AQ19)=12),12, IF(AND(DAY($AQ19)=26, MONTH($AQ19)=12),13,0))))))))))))))</f>
        <v>0</v>
      </c>
      <c r="AS19" s="50" t="n">
        <f aca="false">IF($AQ19=0,IF(OR($AO19&lt;&gt;0,$AP19&lt;&gt;0,$AR19&lt;&gt;0),2,1),IF(WEEKDAY($AQ19,2)&lt;&gt;$AO19,3,1))</f>
        <v>1</v>
      </c>
      <c r="AT19" s="50" t="n">
        <f aca="false">IF($AR19=0,1,IF(OR($AR19&lt;1,$AR19&gt;13),3,IF($AQ19=0,2,1)))</f>
        <v>1</v>
      </c>
      <c r="AU19" s="50" t="n">
        <f aca="false">IF($AQ19=0,1,IF(AND($AO19&gt;5,$AR19&lt;&gt;0, $AP19&lt;&gt;4),4,IF(AND($AR19&lt;&gt;0,$AP19&lt;&gt;3,$AO19&lt;=5),3,IF(AND($AO19&gt;5,$AP19&lt;&gt;2,$AR19=0),2,IF(AND($AO19&lt;=5,$AR19=0,$AP19&lt;&gt;1),2,1)))))</f>
        <v>1</v>
      </c>
      <c r="AV19" s="50" t="n">
        <f aca="false">IF(MAX($AS19,$AT19,$AU19)=1,1,MAX($AS19,$AT19,$AU19))</f>
        <v>1</v>
      </c>
      <c r="AX19" s="51" t="n">
        <f aca="false">IF(OR($G19="",$H19=""),0,MAX(0,($H19-$G19)*1440))</f>
        <v>0</v>
      </c>
      <c r="AY19" s="52" t="n">
        <f aca="false">$AX19/60</f>
        <v>0</v>
      </c>
      <c r="AZ19" s="53" t="n">
        <f aca="false">IF(OR($G19="",$H19=""),1,IF(NOT(AND(ISNUMBER($G19),ISNUMBER($H19))),0,IF($H19&lt;$G19,2,IF($BH19=3,3,1))))</f>
        <v>1</v>
      </c>
      <c r="BA19" s="51" t="n">
        <f aca="false">IF(OR($J19="",$K19=""),0,MAX(0,($K19-$J19)*1440))</f>
        <v>0</v>
      </c>
      <c r="BB19" s="54" t="n">
        <f aca="false">$BA19/60</f>
        <v>0</v>
      </c>
      <c r="BC19" s="53" t="n">
        <f aca="false">IF(OR($J19="",$K19=""),1,IF(NOT(AND(ISNUMBER($J19),ISNUMBER($K19))),0,IF($K19&lt;$J19,2,IF($BH19=3,3,1))))</f>
        <v>1</v>
      </c>
      <c r="BD19" s="51" t="n">
        <f aca="false">IF(OR($M19="",$N19=""),0,MAX(0,($N19-$M19)*1440))</f>
        <v>0</v>
      </c>
      <c r="BE19" s="54" t="n">
        <f aca="false">$BD19/60</f>
        <v>0</v>
      </c>
      <c r="BF19" s="53" t="n">
        <f aca="false">IF(OR($M19="",$N19=""),1,IF(NOT(AND(ISNUMBER($M19),ISNUMBER($N19))),0,IF($N19&lt;$M19,2,IF($BH19=3,3,1))))</f>
        <v>1</v>
      </c>
      <c r="BG19" s="53" t="n">
        <f aca="false">IF(COUNTIF(AZ19,0)+COUNTIF(BC19,0)+COUNTIF(BF19,0)&gt;0,0,IF(COUNTIF(AZ19,2)+COUNTIF(BC19,2)+COUNTIF(BF19,2)&gt;0,2,IF(COUNTIF(AZ19,3)+COUNTIF(BC19,3)+COUNTIF(BF19,3)&gt;0,3,1)))</f>
        <v>1</v>
      </c>
      <c r="BH19" s="55" t="n">
        <f aca="false">IFERROR(($H19-$G19)*1440, 0)  + IFERROR(($K19-$J19)*1440, 0)  + IFERROR(($N19-$M19)*1440, 0)</f>
        <v>0</v>
      </c>
      <c r="BI19" s="56" t="n">
        <f aca="false">IF($BG19&lt;&gt;1,$BG19,IF(ABS($BH19-($AX19 +$BA19+ $BD19))&lt; 0.0001,1,6))</f>
        <v>1</v>
      </c>
      <c r="BJ19" s="57" t="n">
        <f aca="false">IF($BH19=3,3,IF($BH19=0,0,$BH19/60))</f>
        <v>0</v>
      </c>
      <c r="BK19" s="53" t="n">
        <f aca="false">IF($BG19&lt;&gt;1,$BG19,IF(ABS($BJ19*60-$BH19)&lt;0.0001,1,5))</f>
        <v>1</v>
      </c>
      <c r="BL19" s="53" t="n">
        <f aca="false">IF($BH19=0,1,IF(ABS($BH19-($AX19+$BA19+$BD19))&lt;0.0001,1,10))</f>
        <v>1</v>
      </c>
      <c r="BN19" s="58" t="n">
        <f aca="false">IF($BT19=10,10,IF($AP19&lt;&gt;1,0,IF(ISNUMBER($R$4),($R$4*60)/5,480)))</f>
        <v>0</v>
      </c>
      <c r="BO19" s="58" t="n">
        <f aca="false">IF($BG19&lt;&gt;1,$BG19,IF($AP19=1,MAX(0,$BH19-$BN19),$BH19))</f>
        <v>0</v>
      </c>
      <c r="BP19" s="57" t="n">
        <f aca="false">IF($BG19&lt;&gt;1, 0, ROUND($BO19/60,4))</f>
        <v>0</v>
      </c>
      <c r="BQ19" s="53" t="n">
        <f aca="false">IF($BG19&lt;&gt;1, $BG19,
 IF(ABS($BO19/60-$BP19)&lt; 0.0001,1,5))</f>
        <v>1</v>
      </c>
      <c r="BR19" s="53" t="n">
        <f aca="false">$BQ19</f>
        <v>1</v>
      </c>
      <c r="BS19" s="53" t="n">
        <f aca="false">IF($BH19&lt;&gt;1,1,IF(NOT(ISNUMBER($BO19)),9,IF($BO19&lt;0,9,IF($BO19&gt;$BH19,9,1))))</f>
        <v>1</v>
      </c>
      <c r="BT19" s="53" t="n">
        <f aca="false">IF($R$4="",1,IF(NOT(ISNUMBER($R$4)),10,IF($R$4&lt;=0,10,IF($R$4&gt;40,10,IF(MOD($R$4,1)&lt;&gt;0,10,1)))))</f>
        <v>1</v>
      </c>
      <c r="BV19" s="55" t="n">
        <f aca="false">IF(OR($G19="",$H19=""),0,MAX(0,(MIN($H19,TIME(6,0,0))-MAX($G19,TIME(0,0,0))) * 1440))</f>
        <v>0</v>
      </c>
      <c r="BW19" s="54" t="n">
        <f aca="false">$BV19/60</f>
        <v>0</v>
      </c>
      <c r="BX19" s="55" t="n">
        <f aca="false">IF(OR($G19="",$H19=""),0,MAX(0,(MIN($H19,1)-MAX($G19,TIME(22,0,0)))*1440))</f>
        <v>0</v>
      </c>
      <c r="BY19" s="54" t="n">
        <f aca="false">$BX19/60</f>
        <v>0</v>
      </c>
      <c r="BZ19" s="55" t="n">
        <f aca="false">$BV19+$BX19</f>
        <v>0</v>
      </c>
      <c r="CA19" s="54" t="n">
        <f aca="false">$BW19+$BY19</f>
        <v>0</v>
      </c>
      <c r="CB19" s="56" t="n">
        <f aca="false">IF($AX19=0,1,IF(NOT(ISNUMBER($BZ19)),0,IF($BZ19&lt;0,7,IF($BZ19&gt;$AX19,8,IF(NOT(ISNUMBER($AX19)),10,1)))))</f>
        <v>1</v>
      </c>
      <c r="CC19" s="55" t="n">
        <f aca="false">IF(OR($J19="",$K19=""),0,MAX(0,(MIN($K19,TIME(6,0,0))-MAX($J19,TIME(0,0,0))) * 1440))</f>
        <v>0</v>
      </c>
      <c r="CD19" s="54" t="n">
        <f aca="false">$CC19/60</f>
        <v>0</v>
      </c>
      <c r="CE19" s="55" t="n">
        <f aca="false">IF(OR($J19="",$K19=""),0,MAX(0,(MIN($K19,1)-MAX($J19,TIME(22,0,0)))*1440))</f>
        <v>0</v>
      </c>
      <c r="CF19" s="54" t="n">
        <f aca="false">$CE19/60</f>
        <v>0</v>
      </c>
      <c r="CG19" s="55" t="n">
        <f aca="false">$CC19+$CE19</f>
        <v>0</v>
      </c>
      <c r="CH19" s="54" t="n">
        <f aca="false">$CD19+$CF19</f>
        <v>0</v>
      </c>
      <c r="CI19" s="56" t="n">
        <f aca="false">IF($BA19=0,1,IF(NOT(ISNUMBER($CG19)),0,IF($CG19&lt;0,7,IF($CG19&gt;$BA19,8,IF(NOT(ISNUMBER($BA19)),10,1)))))</f>
        <v>1</v>
      </c>
      <c r="CJ19" s="55" t="n">
        <f aca="false">IF(OR($M19="",$N19=""),0,MAX(0,(MIN($N19,TIME(6,0,0))-MAX($M19,TIME(0,0,0)))* 1440))</f>
        <v>0</v>
      </c>
      <c r="CK19" s="54" t="n">
        <f aca="false">$CJ19/60</f>
        <v>0</v>
      </c>
      <c r="CL19" s="55" t="n">
        <f aca="false">IF(OR($M19="",$N19=""),0,MAX(0,(MIN($N19,1)-MAX($M19,TIME(22,0,0)))*1440))</f>
        <v>0</v>
      </c>
      <c r="CM19" s="54" t="n">
        <f aca="false">$CL19/60</f>
        <v>0</v>
      </c>
      <c r="CN19" s="55" t="n">
        <f aca="false">$CJ19+$CL19</f>
        <v>0</v>
      </c>
      <c r="CO19" s="54" t="n">
        <f aca="false">$CK19+$CM19</f>
        <v>0</v>
      </c>
      <c r="CP19" s="56" t="n">
        <f aca="false">IF($BD19=0,1,IF(NOT(ISNUMBER($CN19)),0,IF($CN19&lt;0,7,IF($CN19&gt;$BD19,8,IF(NOT(ISNUMBER($BD19)),10,1)))))</f>
        <v>1</v>
      </c>
      <c r="CQ19" s="55" t="n">
        <f aca="false">$BZ19+$CG19+$CN19</f>
        <v>0</v>
      </c>
      <c r="CR19" s="54" t="n">
        <f aca="false">$CA19+$CH19+$CO19</f>
        <v>0</v>
      </c>
      <c r="CS19" s="53" t="n">
        <f aca="false">IF($BG19&lt;&gt;1,$BG19,IF(OR(AND($G19&lt;&gt;"",NOT(ISNUMBER($G19))),AND($H19&lt;&gt;"",NOT(ISNUMBER($H19))),AND($J19&lt;&gt;"",NOT(ISNUMBER($J19))),AND($K19&lt;&gt;"",NOT(ISNUMBER($K19))),AND($M19&lt;&gt;"",NOT(ISNUMBER($M19))),AND($N19&lt;&gt;"",NOT(ISNUMBER($N19)))),0,IF($CQ19&gt;$BH19,10,IF(ABS($CQ19/60-$CR19) &lt; 0.0001,1,5))))</f>
        <v>1</v>
      </c>
      <c r="CT19" s="55" t="n">
        <f aca="false">IF(OR($AP19=2,$AP19=4), $BH19,0)</f>
        <v>0</v>
      </c>
      <c r="CU19" s="54" t="n">
        <f aca="false">$CT19/60</f>
        <v>0</v>
      </c>
      <c r="CV19" s="53" t="n">
        <f aca="false">IF($BG19&lt;&gt;1,$BG19,IF($CT19&gt;$BH19,10,IF(ABS($CT19/60-$CU19) &lt; 0.0001,1,5)))</f>
        <v>1</v>
      </c>
      <c r="CW19" s="53" t="n">
        <f aca="false">IF($BS19=10,10,IF($BH19=0,1,IF(NOT(ISNUMBER($CT19)),10,IF($CT19&lt;0,10,IF($CT19&gt;$BH19,10,1)))))</f>
        <v>1</v>
      </c>
      <c r="CX19" s="55" t="n">
        <f aca="false">IF(OR($AP19=3,$AP19=4), $BH19,0)</f>
        <v>0</v>
      </c>
      <c r="CY19" s="54" t="n">
        <f aca="false">$CX19/60</f>
        <v>0</v>
      </c>
      <c r="CZ19" s="53" t="n">
        <f aca="false">IF($BG19&lt;&gt;1,$BG19,IF($CX19&gt;$BH19,10,IF(ABS($CX19/60-$CY19)&lt;0.0001,1,5)))</f>
        <v>1</v>
      </c>
      <c r="DA19" s="53" t="n">
        <f aca="false">IF($BS19=10,10,IF($BH19=0,1,IF(NOT(ISNUMBER($CW19)),10,IF($CW19&lt;0,10,IF($CW19&gt;$BH19,10,1)))))</f>
        <v>1</v>
      </c>
      <c r="DC19" s="59" t="s">
        <v>141</v>
      </c>
      <c r="DD19" s="59" t="n">
        <v>2</v>
      </c>
      <c r="DE19" s="59" t="s">
        <v>151</v>
      </c>
      <c r="DF19" s="59" t="s">
        <v>152</v>
      </c>
      <c r="DG19" s="59" t="s">
        <v>153</v>
      </c>
      <c r="DH19" s="59" t="s">
        <v>154</v>
      </c>
      <c r="DI19" s="59" t="s">
        <v>155</v>
      </c>
      <c r="DJ19" s="59" t="s">
        <v>156</v>
      </c>
      <c r="DK19" s="59"/>
    </row>
    <row r="20" customFormat="false" ht="15" hidden="false" customHeight="true" outlineLevel="0" collapsed="false">
      <c r="A20" s="60"/>
      <c r="B20" s="38"/>
      <c r="C20" s="31"/>
      <c r="D20" s="24"/>
      <c r="E20" s="39"/>
      <c r="F20" s="40"/>
      <c r="G20" s="41"/>
      <c r="H20" s="41"/>
      <c r="I20" s="42"/>
      <c r="J20" s="41"/>
      <c r="K20" s="41"/>
      <c r="L20" s="42"/>
      <c r="M20" s="41"/>
      <c r="N20" s="41"/>
      <c r="O20" s="42"/>
      <c r="P20" s="42"/>
      <c r="Q20" s="43"/>
      <c r="R20" s="43"/>
      <c r="S20" s="44"/>
      <c r="T20" s="44"/>
      <c r="U20" s="44"/>
      <c r="V20" s="44"/>
      <c r="W20" s="45"/>
      <c r="X20" s="44"/>
      <c r="Y20" s="44"/>
      <c r="Z20" s="44"/>
      <c r="AA20" s="44"/>
      <c r="AB20" s="44"/>
      <c r="AC20" s="44"/>
      <c r="AD20" s="44"/>
      <c r="AE20" s="44"/>
      <c r="AF20" s="44"/>
      <c r="AG20" s="46"/>
      <c r="AH20" s="46"/>
      <c r="AI20" s="46"/>
      <c r="AJ20" s="45"/>
      <c r="AK20" s="19"/>
      <c r="AL20" s="39"/>
      <c r="AM20" s="39"/>
      <c r="AN20" s="39"/>
      <c r="AO20" s="47"/>
      <c r="AP20" s="48"/>
      <c r="AQ20" s="61"/>
      <c r="AR20" s="50"/>
      <c r="AS20" s="50"/>
      <c r="AT20" s="50"/>
      <c r="AU20" s="50"/>
      <c r="AV20" s="50"/>
      <c r="AX20" s="51"/>
      <c r="AY20" s="52"/>
      <c r="AZ20" s="53" t="s">
        <v>147</v>
      </c>
      <c r="BA20" s="51"/>
      <c r="BB20" s="54"/>
      <c r="BC20" s="53"/>
      <c r="BD20" s="51"/>
      <c r="BE20" s="54"/>
      <c r="BF20" s="53"/>
      <c r="BG20" s="53"/>
      <c r="BH20" s="55"/>
      <c r="BI20" s="56"/>
      <c r="BJ20" s="57"/>
      <c r="BK20" s="53"/>
      <c r="BL20" s="53"/>
      <c r="BN20" s="58"/>
      <c r="BO20" s="58"/>
      <c r="BP20" s="57"/>
      <c r="BQ20" s="53" t="s">
        <v>148</v>
      </c>
      <c r="BR20" s="53"/>
      <c r="BS20" s="53"/>
      <c r="BT20" s="53"/>
      <c r="BV20" s="55"/>
      <c r="BW20" s="54"/>
      <c r="BX20" s="55"/>
      <c r="BY20" s="54"/>
      <c r="BZ20" s="55"/>
      <c r="CA20" s="54"/>
      <c r="CB20" s="56"/>
      <c r="CC20" s="55"/>
      <c r="CD20" s="54"/>
      <c r="CE20" s="55"/>
      <c r="CF20" s="54"/>
      <c r="CG20" s="55"/>
      <c r="CH20" s="54"/>
      <c r="CI20" s="56"/>
      <c r="CJ20" s="55"/>
      <c r="CK20" s="54"/>
      <c r="CL20" s="55"/>
      <c r="CM20" s="54"/>
      <c r="CN20" s="55"/>
      <c r="CO20" s="54"/>
      <c r="CP20" s="56"/>
      <c r="CQ20" s="55"/>
      <c r="CR20" s="54"/>
      <c r="CS20" s="53"/>
      <c r="CT20" s="55"/>
      <c r="CU20" s="54"/>
      <c r="CV20" s="53"/>
      <c r="CW20" s="53"/>
      <c r="CX20" s="55"/>
      <c r="CY20" s="54"/>
      <c r="CZ20" s="53"/>
      <c r="DA20" s="53"/>
      <c r="DC20" s="59"/>
      <c r="DD20" s="59"/>
      <c r="DE20" s="59"/>
      <c r="DF20" s="59"/>
      <c r="DG20" s="59"/>
      <c r="DH20" s="59"/>
      <c r="DI20" s="59"/>
      <c r="DJ20" s="59"/>
      <c r="DK20" s="59"/>
    </row>
    <row r="21" customFormat="false" ht="15" hidden="false" customHeight="true" outlineLevel="0" collapsed="false">
      <c r="A21" s="60"/>
      <c r="B21" s="38"/>
      <c r="C21" s="31"/>
      <c r="D21" s="24"/>
      <c r="E21" s="39"/>
      <c r="F21" s="40"/>
      <c r="G21" s="41"/>
      <c r="H21" s="41"/>
      <c r="I21" s="42"/>
      <c r="J21" s="41"/>
      <c r="K21" s="41"/>
      <c r="L21" s="42"/>
      <c r="M21" s="41"/>
      <c r="N21" s="41"/>
      <c r="O21" s="42"/>
      <c r="P21" s="42"/>
      <c r="Q21" s="43"/>
      <c r="R21" s="43"/>
      <c r="S21" s="44"/>
      <c r="T21" s="44"/>
      <c r="U21" s="44"/>
      <c r="V21" s="44"/>
      <c r="W21" s="45"/>
      <c r="X21" s="44"/>
      <c r="Y21" s="44"/>
      <c r="Z21" s="44"/>
      <c r="AA21" s="44"/>
      <c r="AB21" s="44"/>
      <c r="AC21" s="44"/>
      <c r="AD21" s="44"/>
      <c r="AE21" s="44"/>
      <c r="AF21" s="44"/>
      <c r="AG21" s="46"/>
      <c r="AH21" s="46"/>
      <c r="AI21" s="46"/>
      <c r="AJ21" s="45"/>
      <c r="AK21" s="19"/>
      <c r="AL21" s="39"/>
      <c r="AM21" s="39"/>
      <c r="AN21" s="39"/>
      <c r="AO21" s="47"/>
      <c r="AP21" s="48"/>
      <c r="AQ21" s="61"/>
      <c r="AR21" s="50"/>
      <c r="AS21" s="50"/>
      <c r="AT21" s="50"/>
      <c r="AU21" s="50"/>
      <c r="AV21" s="50"/>
      <c r="AX21" s="51"/>
      <c r="AY21" s="52"/>
      <c r="AZ21" s="53" t="s">
        <v>149</v>
      </c>
      <c r="BA21" s="51"/>
      <c r="BB21" s="54"/>
      <c r="BC21" s="53"/>
      <c r="BD21" s="51"/>
      <c r="BE21" s="54"/>
      <c r="BF21" s="53"/>
      <c r="BG21" s="53"/>
      <c r="BH21" s="55"/>
      <c r="BI21" s="56"/>
      <c r="BJ21" s="57"/>
      <c r="BK21" s="53"/>
      <c r="BL21" s="53"/>
      <c r="BN21" s="58"/>
      <c r="BO21" s="58"/>
      <c r="BP21" s="57"/>
      <c r="BQ21" s="57"/>
      <c r="BR21" s="53"/>
      <c r="BS21" s="53"/>
      <c r="BT21" s="53"/>
      <c r="BV21" s="55"/>
      <c r="BW21" s="54"/>
      <c r="BX21" s="55"/>
      <c r="BY21" s="54"/>
      <c r="BZ21" s="55"/>
      <c r="CA21" s="54"/>
      <c r="CB21" s="56"/>
      <c r="CC21" s="55"/>
      <c r="CD21" s="54"/>
      <c r="CE21" s="55"/>
      <c r="CF21" s="54"/>
      <c r="CG21" s="55"/>
      <c r="CH21" s="54"/>
      <c r="CI21" s="56"/>
      <c r="CJ21" s="55"/>
      <c r="CK21" s="54"/>
      <c r="CL21" s="55"/>
      <c r="CM21" s="54"/>
      <c r="CN21" s="55"/>
      <c r="CO21" s="54"/>
      <c r="CP21" s="56"/>
      <c r="CQ21" s="55"/>
      <c r="CR21" s="54"/>
      <c r="CS21" s="53"/>
      <c r="CT21" s="55"/>
      <c r="CU21" s="54"/>
      <c r="CV21" s="53"/>
      <c r="CW21" s="53"/>
      <c r="CX21" s="55"/>
      <c r="CY21" s="54"/>
      <c r="CZ21" s="53"/>
      <c r="DA21" s="53"/>
      <c r="DC21" s="59"/>
      <c r="DD21" s="59"/>
      <c r="DE21" s="59"/>
      <c r="DF21" s="59"/>
      <c r="DG21" s="59"/>
      <c r="DH21" s="59"/>
      <c r="DI21" s="59"/>
      <c r="DJ21" s="59"/>
      <c r="DK21" s="59"/>
    </row>
    <row r="22" customFormat="false" ht="15" hidden="false" customHeight="true" outlineLevel="0" collapsed="false">
      <c r="A22" s="60"/>
      <c r="B22" s="38"/>
      <c r="C22" s="31"/>
      <c r="D22" s="24"/>
      <c r="E22" s="39"/>
      <c r="F22" s="40"/>
      <c r="G22" s="41"/>
      <c r="H22" s="41"/>
      <c r="I22" s="42"/>
      <c r="J22" s="41"/>
      <c r="K22" s="41"/>
      <c r="L22" s="42"/>
      <c r="M22" s="41"/>
      <c r="N22" s="41"/>
      <c r="O22" s="42"/>
      <c r="P22" s="42"/>
      <c r="Q22" s="43"/>
      <c r="R22" s="43"/>
      <c r="S22" s="44"/>
      <c r="T22" s="44"/>
      <c r="U22" s="44"/>
      <c r="V22" s="44"/>
      <c r="W22" s="45"/>
      <c r="X22" s="44"/>
      <c r="Y22" s="44"/>
      <c r="Z22" s="44"/>
      <c r="AA22" s="44"/>
      <c r="AB22" s="44"/>
      <c r="AC22" s="44"/>
      <c r="AD22" s="44"/>
      <c r="AE22" s="44"/>
      <c r="AF22" s="44"/>
      <c r="AG22" s="46"/>
      <c r="AH22" s="46"/>
      <c r="AI22" s="46"/>
      <c r="AJ22" s="45"/>
      <c r="AK22" s="19"/>
      <c r="AL22" s="39"/>
      <c r="AM22" s="39"/>
      <c r="AN22" s="39"/>
      <c r="AO22" s="47"/>
      <c r="AP22" s="48"/>
      <c r="AQ22" s="61"/>
      <c r="AR22" s="50"/>
      <c r="AS22" s="50"/>
      <c r="AT22" s="50"/>
      <c r="AU22" s="50"/>
      <c r="AV22" s="50"/>
      <c r="AX22" s="51"/>
      <c r="AY22" s="52"/>
      <c r="AZ22" s="53" t="s">
        <v>150</v>
      </c>
      <c r="BA22" s="51"/>
      <c r="BB22" s="54"/>
      <c r="BC22" s="53"/>
      <c r="BD22" s="51"/>
      <c r="BE22" s="54"/>
      <c r="BF22" s="53"/>
      <c r="BG22" s="53"/>
      <c r="BH22" s="55"/>
      <c r="BI22" s="56"/>
      <c r="BJ22" s="57"/>
      <c r="BK22" s="53"/>
      <c r="BL22" s="53"/>
      <c r="BN22" s="58"/>
      <c r="BO22" s="58"/>
      <c r="BP22" s="57"/>
      <c r="BQ22" s="57"/>
      <c r="BR22" s="53"/>
      <c r="BS22" s="53"/>
      <c r="BT22" s="53"/>
      <c r="BV22" s="55"/>
      <c r="BW22" s="54"/>
      <c r="BX22" s="55"/>
      <c r="BY22" s="54"/>
      <c r="BZ22" s="55"/>
      <c r="CA22" s="54"/>
      <c r="CB22" s="56"/>
      <c r="CC22" s="55"/>
      <c r="CD22" s="54"/>
      <c r="CE22" s="55"/>
      <c r="CF22" s="54"/>
      <c r="CG22" s="55"/>
      <c r="CH22" s="54"/>
      <c r="CI22" s="56"/>
      <c r="CJ22" s="55"/>
      <c r="CK22" s="54"/>
      <c r="CL22" s="55"/>
      <c r="CM22" s="54"/>
      <c r="CN22" s="55"/>
      <c r="CO22" s="54"/>
      <c r="CP22" s="56"/>
      <c r="CQ22" s="55"/>
      <c r="CR22" s="54"/>
      <c r="CS22" s="53"/>
      <c r="CT22" s="55"/>
      <c r="CU22" s="54"/>
      <c r="CV22" s="53"/>
      <c r="CW22" s="53"/>
      <c r="CX22" s="55"/>
      <c r="CY22" s="54"/>
      <c r="CZ22" s="53"/>
      <c r="DA22" s="53"/>
      <c r="DC22" s="59"/>
      <c r="DD22" s="59"/>
      <c r="DE22" s="59"/>
      <c r="DF22" s="59"/>
      <c r="DG22" s="59"/>
      <c r="DH22" s="59"/>
      <c r="DI22" s="59"/>
      <c r="DJ22" s="59"/>
      <c r="DK22" s="59"/>
    </row>
    <row r="23" customFormat="false" ht="15" hidden="false" customHeight="true" outlineLevel="0" collapsed="false">
      <c r="A23" s="60" t="str">
        <f aca="false">IF($AQ23=0,"---",IF($AS23&gt;1,"❌ KAL D"&amp;$AS23,IF($AT23&gt;1,"❌ KAL S"&amp;$AT23,IF($AU23&gt;1,"❌ KAL TD"&amp;$AU23,DATE(YEAR($AQ23),MONTH($AQ23),DAY($AQ23))))))</f>
        <v>---</v>
      </c>
      <c r="B23" s="38" t="str">
        <f aca="false">IF($AO23=0,"---",IF($AS23&gt;1,"❌ KAL D"&amp;$AS23,IF($AT23&gt;1,"❌ KAL S"&amp;$AT23,IF($AU23&gt;1,"❌ KAL TD"&amp;$AU23,CHOOSE($AO23,"Po","Út","St","Čt","Pá","So","Ne")))))</f>
        <v>---</v>
      </c>
      <c r="C23" s="31" t="str">
        <f aca="false">IF($AP23=0,"---",IF($AS23&gt;1,"❌ KAL D"&amp;$AS23,IF($AT23&gt;1,"❌ KAL S"&amp;$AT23,IF($AU23&gt;1,"❌ KAL TD"&amp;$AU23,CHOOSE($AP23,"PRACOVNÍ DEN","VÍKEND","SVÁTEK","VÍKEND +SVÁTEK")))))</f>
        <v>---</v>
      </c>
      <c r="D23" s="24" t="str">
        <f aca="false">IF($AR23=0,"---",IF($AS23&gt;1,"❌ KAL D"&amp;$AS23,IF($AT23&gt;1,"❌ KAL S"&amp;$AT23,IF($AU23&gt;1,"❌ KAL TD"&amp;$AU23,CHOOSE($AR23,"Velký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23" s="39" t="str">
        <f aca="false">IF($AN23=0,"---",IF($AS23&gt;1,"❌ KAL D"&amp;$AS23,IF($AT23&gt;1,"❌ KAL S"&amp;$AT23,IF($AU23&gt;1,"❌ KAL TD"&amp;$AU23,$AN23))))</f>
        <v>---</v>
      </c>
      <c r="F23" s="40"/>
      <c r="G23" s="41"/>
      <c r="H23" s="41"/>
      <c r="I23" s="42" t="str">
        <f aca="false">IF($AX23=0,"---",IF($AZ23=0,"❌ PD1 0",IF($AZ23=2,"❌ PD1 2",IF($AZ23=3,"❌ PD1 3",TEXT(INT($AX23/60),"00")&amp;":"&amp;TEXT(MOD($AX23,60),"00")&amp;":00"))))</f>
        <v>---</v>
      </c>
      <c r="J23" s="41"/>
      <c r="K23" s="41"/>
      <c r="L23" s="42" t="str">
        <f aca="false">IF($BA23=0,"---",IF($BC23=0,"❌ PD2 0",IF($BC23=2,"❌ PD2 2",IF($BC23=3,"❌ PD2 3",TEXT(INT($BA23/60),"00")&amp;":"&amp;TEXT(MOD($BA23,60),"00")&amp;":00"))))</f>
        <v>---</v>
      </c>
      <c r="M23" s="41"/>
      <c r="N23" s="41"/>
      <c r="O23" s="42" t="str">
        <f aca="false">IF($BD23=0,"---",IF($BF23=0,"❌ PD3 0",IF($BF23=2,"❌ PD3 2",IF($BF23=3,"❌ PD3 3",TEXT(INT($BD23/60),"00")&amp;":"&amp;TEXT(MOD($BD23,60),"00")&amp;":00"))))</f>
        <v>---</v>
      </c>
      <c r="P23" s="42" t="str">
        <f aca="false">IF($BG23&lt;&gt;1,"❌ PD DEN "&amp;$BG23,IF($BL23=10,"❌ PD DEN 10",IF($BI23=6,"❌ PD DEN 6",IF($BK23=5,"⚠ PD DEN 5",IF($BH23=0,"---",TEXT(INT($BH23/60),"00")&amp;":"&amp;TEXT(MOD($BH23,60),"00")&amp;":00")))))</f>
        <v>---</v>
      </c>
      <c r="Q23" s="43" t="str">
        <f aca="false">IF($BT23=10,"❌ ZDPD 10",IF($BS23=9,"❌ ZDPD 9",IF($BQ23=5,"ℹ️ ZDPD 5",IF($BN23=0,"---",TEXT(INT($BN23/60),"00")&amp;":"&amp;TEXT(MOD($BN23,60),"00")&amp;":00"))))</f>
        <v>---</v>
      </c>
      <c r="R23" s="43" t="str">
        <f aca="false">IF($BT23=10,"❌ PR PŘES 10",IF($BS23=9,"❌ PR PŘES 9",IF($BQ23=5,"ℹ️ PR PŘES 5",IF($BO23=0,"---",TEXT(INT($BO23/60),"00")&amp;":"&amp;TEXT(MOD($BO23,60),"00")&amp;":00"))))</f>
        <v>---</v>
      </c>
      <c r="S23" s="44" t="str">
        <f aca="false">IF(NOT(ISNUMBER($G23)),"---",IF(AND($G23&gt;=TIME(0,0,0),$G23&lt;TIME(6,0,0)),$G23,"---"))</f>
        <v>---</v>
      </c>
      <c r="T23" s="44" t="str">
        <f aca="false">IF(AND($H23&lt;&gt;"",$G23&lt;TIME(6,0,0)),MIN($H23,TIME(6,0,0)),"---")</f>
        <v>---</v>
      </c>
      <c r="U23" s="44" t="str">
        <f aca="false">IF($H23&gt;TIME(22,0,0),MAX($G23,TIME(22,0,0)),"---")</f>
        <v>---</v>
      </c>
      <c r="V23" s="44" t="str">
        <f aca="false">IF($H23&gt;TIME(22,0,0),$H23,"---")</f>
        <v>---</v>
      </c>
      <c r="W23" s="45" t="str">
        <f aca="false">IF($CS23&lt;&gt;1,"❌ NPD "&amp;$CS23,IF($CB23&lt;&gt;1,"❌ NPD "&amp;$CB23,IF($BZ23=0,"---",TEXT(INT($BZ23/60),"00")&amp;":"&amp;TEXT(MOD($BZ23,60),"00")&amp;":00")))</f>
        <v>---</v>
      </c>
      <c r="X23" s="44" t="str">
        <f aca="false">IF(NOT(ISNUMBER($J23)),"---",IF(AND($J23&gt;=TIME(0,0,0),$J23&lt;TIME(6,0,0)),$J23,"---"))</f>
        <v>---</v>
      </c>
      <c r="Y23" s="44" t="str">
        <f aca="false">IF(AND($K23&lt;&gt;"",$J23&lt;TIME(6,0,0)),MIN($K23,TIME(6,0,0)),"---")</f>
        <v>---</v>
      </c>
      <c r="Z23" s="44" t="str">
        <f aca="false">IF($K23&gt;TIME(22,0,0),MAX($J23,TIME(22,0,0)),"---")</f>
        <v>---</v>
      </c>
      <c r="AA23" s="44" t="str">
        <f aca="false">IF($K23&gt;TIME(22,0,0),$K23,"---")</f>
        <v>---</v>
      </c>
      <c r="AB23" s="44" t="str">
        <f aca="false">IF($CS23&lt;&gt;1,"❌ NPD "&amp;$CS23,IF($CI23&lt;&gt;1,"❌ NPD "&amp;$CI23,IF($CG23=0,"---",TEXT(INT($CG23/60),"00")&amp;":"&amp;TEXT(MOD($CG23,60),"00")&amp;":00")))</f>
        <v>---</v>
      </c>
      <c r="AC23" s="44" t="str">
        <f aca="false">IF(NOT(ISNUMBER($M23)),"---",IF(AND($M23&gt;=TIME(0,0,0),$M23&lt;TIME(6,0,0)),$M23,"---"))</f>
        <v>---</v>
      </c>
      <c r="AD23" s="44" t="str">
        <f aca="false">IF(AND($N23&lt;&gt;"",$M23&lt;TIME(6,0,0)),MIN($N23,TIME(6,0,0)),"---")</f>
        <v>---</v>
      </c>
      <c r="AE23" s="44" t="str">
        <f aca="false">IF($N23&gt;TIME(22,0,0),MAX($M23,TIME(22,0,0)),"---")</f>
        <v>---</v>
      </c>
      <c r="AF23" s="44" t="str">
        <f aca="false">IF($N23&gt;TIME(22,0,0),$N23,"---")</f>
        <v>---</v>
      </c>
      <c r="AG23" s="46" t="str">
        <f aca="false">IF($CS23&lt;&gt;1,"❌ NPD "&amp;$CS23,IF($CP23&lt;&gt;1,"❌ NPD "&amp;$CP23,IF($CN23=0,"---",TEXT(INT($CN23/60),"00")&amp;":"&amp;TEXT(MOD($CN23,60),"00")&amp;":00")))</f>
        <v>---</v>
      </c>
      <c r="AH23" s="46" t="str">
        <f aca="false">IF($CS23&lt;&gt;1,"❌ NPD "&amp;$CS23,IF(MIN($CB23,$CI23,$CP23)&lt;&gt;1,"❌ NPD "&amp;MIN($CB23,$CI23,CP23),IF($CQ23=0,"---",TEXT(INT($CQ23/60),"00")&amp;":"&amp;TEXT(MOD($CQ23,60),"00")&amp;":00")))</f>
        <v>---</v>
      </c>
      <c r="AI23" s="46" t="str">
        <f aca="false">IF($CV23&lt;&gt;1,"❌ PR VÍK "&amp;$CV23,IF($CW23=10,"❌ PR VÍK 10",IF($CU23=0,"---",TEXT(INT($CT23/60),"00")&amp;":"&amp;TEXT(MOD($CT23,60),"00")&amp;":00")))</f>
        <v>---</v>
      </c>
      <c r="AJ23" s="45" t="str">
        <f aca="false">IF($CZ23&lt;&gt;1,"❌ PR SV "&amp;$CZ23,IF($DA23=10,"❌ PR SV 10",IF($CX23=0,"---",TEXT(INT($CX23/60),"00")&amp;":"&amp;TEXT(MOD($CX23,60),"00")&amp;":00")))</f>
        <v>---</v>
      </c>
      <c r="AK23" s="19"/>
      <c r="AL23" s="39" t="n">
        <f aca="false">IF($AQ23=0,0,IF($AQ23&lt;&gt;0,YEAR($AQ$15)))</f>
        <v>0</v>
      </c>
      <c r="AM23" s="39" t="n">
        <f aca="false">IF($AQ23=0,0,IF($AQ23&lt;&gt;0,CHOOSE(MONTH($AQ$15), 1,2,3,4,5,6, 7,8,9,10,11,12)))</f>
        <v>0</v>
      </c>
      <c r="AN23" s="39" t="n">
        <f aca="false">IF($AQ23=0,0,WEEKNUM($AQ23,2))</f>
        <v>0</v>
      </c>
      <c r="AO23" s="47" t="n">
        <f aca="false">IF($AQ23=0,0,WEEKDAY($AQ23,2))</f>
        <v>0</v>
      </c>
      <c r="AP23" s="48" t="n">
        <f aca="false">IF($AQ23=0,0, IF(AND($AO23&gt;5,$AR23&lt;&gt;0),4, IF($AR23&lt;&gt;0,3, IF($AO23&gt;5,2, 1))))</f>
        <v>0</v>
      </c>
      <c r="AQ23" s="61" t="n">
        <f aca="false">IF($AQ19=0,0,IF(MONTH($AQ19+1)=MONTH($AQ19),$AQ19+1,0))</f>
        <v>0</v>
      </c>
      <c r="AR23" s="50" t="n">
        <f aca="false">IF($AO23=0,0, IF(AND($AL$3&lt;&gt;0,$AQ23=$AL$3-2),1, IF(AND($AL$3&lt;&gt;0,$AQ23=$AL$3+1),2, IF(AND(DAY($AQ23)=1, MONTH($AQ23)=1),3, IF(AND(DAY($AQ23)=1, MONTH($AQ23)=5),4, IF(AND(DAY($AQ23)=8, MONTH($AQ23)=5),5, IF(AND(DAY($AQ23)=5, MONTH($AQ23)=7),6, IF(AND(DAY($AQ23)=6, MONTH($AQ23)=7),7, IF(AND(DAY($AQ23)=28, MONTH($AQ23)=9),8, IF(AND(DAY($AQ23)=28, MONTH($AQ23)=10),9, IF(AND(DAY($AQ23)=17, MONTH($AQ23)=11),10, IF(AND(DAY($AQ23)=24, MONTH($AQ23)=12),11, IF(AND(DAY($AQ23)=25, MONTH($AQ23)=12),12, IF(AND(DAY($AQ23)=26, MONTH($AQ23)=12),13,0))))))))))))))</f>
        <v>0</v>
      </c>
      <c r="AS23" s="50" t="n">
        <f aca="false">IF($AQ23=0,IF(OR($AO23&lt;&gt;0,$AP23&lt;&gt;0,$AR23&lt;&gt;0),2,1),IF(WEEKDAY($AQ23,2)&lt;&gt;$AO23,3,1))</f>
        <v>1</v>
      </c>
      <c r="AT23" s="50" t="n">
        <f aca="false">IF($AR23=0,1,IF(OR($AR23&lt;1,$AR23&gt;13),3,IF($AQ23=0,2,1)))</f>
        <v>1</v>
      </c>
      <c r="AU23" s="50" t="n">
        <f aca="false">IF($AQ23=0,1,IF(AND($AO23&gt;5,$AR23&lt;&gt;0, $AP23&lt;&gt;4),4,IF(AND($AR23&lt;&gt;0,$AP23&lt;&gt;3,$AO23&lt;=5),3,IF(AND($AO23&gt;5,$AP23&lt;&gt;2,$AR23=0),2,IF(AND($AO23&lt;=5,$AR23=0,$AP23&lt;&gt;1),2,1)))))</f>
        <v>1</v>
      </c>
      <c r="AV23" s="50" t="n">
        <f aca="false">IF(MAX($AS23,$AT23,$AU23)=1,1,MAX($AS23,$AT23,$AU23))</f>
        <v>1</v>
      </c>
      <c r="AX23" s="51" t="n">
        <f aca="false">IF(OR($G23="",$H23=""),0,MAX(0,($H23-$G23)*1440))</f>
        <v>0</v>
      </c>
      <c r="AY23" s="52" t="n">
        <f aca="false">$AX23/60</f>
        <v>0</v>
      </c>
      <c r="AZ23" s="53" t="n">
        <f aca="false">IF(OR($G23="",$H23=""),1,IF(NOT(AND(ISNUMBER($G23),ISNUMBER($H23))),0,IF($H23&lt;$G23,2,IF($BH23=3,3,1))))</f>
        <v>1</v>
      </c>
      <c r="BA23" s="51" t="n">
        <f aca="false">IF(OR($J23="",$K23=""),0,MAX(0,($K23-$J23)*1440))</f>
        <v>0</v>
      </c>
      <c r="BB23" s="54" t="n">
        <f aca="false">$BA23/60</f>
        <v>0</v>
      </c>
      <c r="BC23" s="53" t="n">
        <f aca="false">IF(OR($J23="",$K23=""),1,IF(NOT(AND(ISNUMBER($J23),ISNUMBER($K23))),0,IF($K23&lt;$J23,2,IF($BH23=3,3,1))))</f>
        <v>1</v>
      </c>
      <c r="BD23" s="51" t="n">
        <f aca="false">IF(OR($M23="",$N23=""),0,MAX(0,($N23-$M23)*1440))</f>
        <v>0</v>
      </c>
      <c r="BE23" s="54" t="n">
        <f aca="false">$BD23/60</f>
        <v>0</v>
      </c>
      <c r="BF23" s="53" t="n">
        <f aca="false">IF(OR($M23="",$N23=""),1,IF(NOT(AND(ISNUMBER($M23),ISNUMBER($N23))),0,IF($N23&lt;$M23,2,IF($BH23=3,3,1))))</f>
        <v>1</v>
      </c>
      <c r="BG23" s="53" t="n">
        <f aca="false">IF(COUNTIF(AZ23,0)+COUNTIF(BC23,0)+COUNTIF(BF23,0)&gt;0,0,IF(COUNTIF(AZ23,2)+COUNTIF(BC23,2)+COUNTIF(BF23,2)&gt;0,2,IF(COUNTIF(AZ23,3)+COUNTIF(BC23,3)+COUNTIF(BF23,3)&gt;0,3,1)))</f>
        <v>1</v>
      </c>
      <c r="BH23" s="55" t="n">
        <f aca="false">IFERROR(($H23-$G23)*1440, 0)  + IFERROR(($K23-$J23)*1440, 0)  + IFERROR(($N23-$M23)*1440, 0)</f>
        <v>0</v>
      </c>
      <c r="BI23" s="56" t="n">
        <f aca="false">IF($BG23&lt;&gt;1,$BG23,IF(ABS($BH23-($AX23 +$BA23+ $BD23))&lt; 0.0001,1,6))</f>
        <v>1</v>
      </c>
      <c r="BJ23" s="57" t="n">
        <f aca="false">IF($BH23=3,3,IF($BH23=0,0,$BH23/60))</f>
        <v>0</v>
      </c>
      <c r="BK23" s="53" t="n">
        <f aca="false">IF($BG23&lt;&gt;1,$BG23,IF(ABS($BJ23*60-$BH23)&lt;0.0001,1,5))</f>
        <v>1</v>
      </c>
      <c r="BL23" s="53" t="n">
        <f aca="false">IF($BH23=0,1,IF(ABS($BH23-($AX23+$BA23+$BD23))&lt;0.0001,1,10))</f>
        <v>1</v>
      </c>
      <c r="BN23" s="58" t="n">
        <f aca="false">IF($BT23=10,10,IF($AP23&lt;&gt;1,0,IF(ISNUMBER($R$4),($R$4*60)/5,480)))</f>
        <v>0</v>
      </c>
      <c r="BO23" s="58" t="n">
        <f aca="false">IF($BG23&lt;&gt;1,$BG23,IF($AP23=1,MAX(0,$BH23-$BN23),$BH23))</f>
        <v>0</v>
      </c>
      <c r="BP23" s="57" t="n">
        <f aca="false">IF($BG23&lt;&gt;1, 0, ROUND($BO23/60,4))</f>
        <v>0</v>
      </c>
      <c r="BQ23" s="53" t="n">
        <f aca="false">IF($BG23&lt;&gt;1, $BG23,
 IF(ABS($BO23/60-$BP23)&lt; 0.0001,1,5))</f>
        <v>1</v>
      </c>
      <c r="BR23" s="53" t="n">
        <f aca="false">$BQ23</f>
        <v>1</v>
      </c>
      <c r="BS23" s="53" t="n">
        <f aca="false">IF($BH23&lt;&gt;1,1,IF(NOT(ISNUMBER($BO23)),9,IF($BO23&lt;0,9,IF($BO23&gt;$BH23,9,1))))</f>
        <v>1</v>
      </c>
      <c r="BT23" s="53" t="n">
        <f aca="false">IF($R$4="",1,IF(NOT(ISNUMBER($R$4)),10,IF($R$4&lt;=0,10,IF($R$4&gt;40,10,IF(MOD($R$4,1)&lt;&gt;0,10,1)))))</f>
        <v>1</v>
      </c>
      <c r="BV23" s="55" t="n">
        <f aca="false">IF(OR($G23="",$H23=""),0,MAX(0,(MIN($H23,TIME(6,0,0))-MAX($G23,TIME(0,0,0))) * 1440))</f>
        <v>0</v>
      </c>
      <c r="BW23" s="54" t="n">
        <f aca="false">$BV23/60</f>
        <v>0</v>
      </c>
      <c r="BX23" s="55" t="n">
        <f aca="false">IF(OR($G23="",$H23=""),0,MAX(0,(MIN($H23,1)-MAX($G23,TIME(22,0,0)))*1440))</f>
        <v>0</v>
      </c>
      <c r="BY23" s="54" t="n">
        <f aca="false">$BX23/60</f>
        <v>0</v>
      </c>
      <c r="BZ23" s="55" t="n">
        <f aca="false">$BV23+$BX23</f>
        <v>0</v>
      </c>
      <c r="CA23" s="54" t="n">
        <f aca="false">$BW23+$BY23</f>
        <v>0</v>
      </c>
      <c r="CB23" s="56" t="n">
        <f aca="false">IF($AX23=0,1,IF(NOT(ISNUMBER($BZ23)),0,IF($BZ23&lt;0,7,IF($BZ23&gt;$AX23,8,IF(NOT(ISNUMBER($AX23)),10,1)))))</f>
        <v>1</v>
      </c>
      <c r="CC23" s="55" t="n">
        <f aca="false">IF(OR($J23="",$K23=""),0,MAX(0,(MIN($K23,TIME(6,0,0))-MAX($J23,TIME(0,0,0))) * 1440))</f>
        <v>0</v>
      </c>
      <c r="CD23" s="54" t="n">
        <f aca="false">$CC23/60</f>
        <v>0</v>
      </c>
      <c r="CE23" s="55" t="n">
        <f aca="false">IF(OR($J23="",$K23=""),0,MAX(0,(MIN($K23,1)-MAX($J23,TIME(22,0,0)))*1440))</f>
        <v>0</v>
      </c>
      <c r="CF23" s="54" t="n">
        <f aca="false">$CE23/60</f>
        <v>0</v>
      </c>
      <c r="CG23" s="55" t="n">
        <f aca="false">$CC23+$CE23</f>
        <v>0</v>
      </c>
      <c r="CH23" s="54" t="n">
        <f aca="false">$CD23+$CF23</f>
        <v>0</v>
      </c>
      <c r="CI23" s="56" t="n">
        <f aca="false">IF($BA23=0,1,IF(NOT(ISNUMBER($CG23)),0,IF($CG23&lt;0,7,IF($CG23&gt;$BA23,8,IF(NOT(ISNUMBER($BA23)),10,1)))))</f>
        <v>1</v>
      </c>
      <c r="CJ23" s="55" t="n">
        <f aca="false">IF(OR($M23="",$N23=""),0,MAX(0,(MIN($N23,TIME(6,0,0))-MAX($M23,TIME(0,0,0)))* 1440))</f>
        <v>0</v>
      </c>
      <c r="CK23" s="54" t="n">
        <f aca="false">$CJ23/60</f>
        <v>0</v>
      </c>
      <c r="CL23" s="55" t="n">
        <f aca="false">IF(OR($M23="",$N23=""),0,MAX(0,(MIN($N23,1)-MAX($M23,TIME(22,0,0)))*1440))</f>
        <v>0</v>
      </c>
      <c r="CM23" s="54" t="n">
        <f aca="false">$CL23/60</f>
        <v>0</v>
      </c>
      <c r="CN23" s="55" t="n">
        <f aca="false">$CJ23+$CL23</f>
        <v>0</v>
      </c>
      <c r="CO23" s="54" t="n">
        <f aca="false">$CK23+$CM23</f>
        <v>0</v>
      </c>
      <c r="CP23" s="56" t="n">
        <f aca="false">IF($BD23=0,1,IF(NOT(ISNUMBER($CN23)),0,IF($CN23&lt;0,7,IF($CN23&gt;$BD23,8,IF(NOT(ISNUMBER($BD23)),10,1)))))</f>
        <v>1</v>
      </c>
      <c r="CQ23" s="55" t="n">
        <f aca="false">$BZ23+$CG23+$CN23</f>
        <v>0</v>
      </c>
      <c r="CR23" s="54" t="n">
        <f aca="false">$CA23+$CH23+$CO23</f>
        <v>0</v>
      </c>
      <c r="CS23" s="53" t="n">
        <f aca="false">IF($BG23&lt;&gt;1,$BG23,IF(OR(AND($G23&lt;&gt;"",NOT(ISNUMBER($G23))),AND($H23&lt;&gt;"",NOT(ISNUMBER($H23))),AND($J23&lt;&gt;"",NOT(ISNUMBER($J23))),AND($K23&lt;&gt;"",NOT(ISNUMBER($K23))),AND($M23&lt;&gt;"",NOT(ISNUMBER($M23))),AND($N23&lt;&gt;"",NOT(ISNUMBER($N23)))),0,IF($CQ23&gt;$BH23,10,IF(ABS($CQ23/60-$CR23) &lt; 0.0001,1,5))))</f>
        <v>1</v>
      </c>
      <c r="CT23" s="55" t="n">
        <f aca="false">IF(OR($AP23=2,$AP23=4), $BH23,0)</f>
        <v>0</v>
      </c>
      <c r="CU23" s="54" t="n">
        <f aca="false">$CT23/60</f>
        <v>0</v>
      </c>
      <c r="CV23" s="53" t="n">
        <f aca="false">IF($BG23&lt;&gt;1,$BG23,IF($CT23&gt;$BH23,10,IF(ABS($CT23/60-$CU23) &lt; 0.0001,1,5)))</f>
        <v>1</v>
      </c>
      <c r="CW23" s="53" t="n">
        <f aca="false">IF($BS23=10,10,IF($BH23=0,1,IF(NOT(ISNUMBER($CT23)),10,IF($CT23&lt;0,10,IF($CT23&gt;$BH23,10,1)))))</f>
        <v>1</v>
      </c>
      <c r="CX23" s="55" t="n">
        <f aca="false">IF(OR($AP23=3,$AP23=4), $BH23,0)</f>
        <v>0</v>
      </c>
      <c r="CY23" s="54" t="n">
        <f aca="false">$CX23/60</f>
        <v>0</v>
      </c>
      <c r="CZ23" s="53" t="n">
        <f aca="false">IF($BG23&lt;&gt;1,$BG23,IF($CX23&gt;$BH23,10,IF(ABS($CX23/60-$CY23)&lt;0.0001,1,5)))</f>
        <v>1</v>
      </c>
      <c r="DA23" s="53" t="n">
        <f aca="false">IF($BS23=10,10,IF($BH23=0,1,IF(NOT(ISNUMBER($CW23)),10,IF($CW23&lt;0,10,IF($CW23&gt;$BH23,10,1)))))</f>
        <v>1</v>
      </c>
      <c r="DC23" s="59" t="s">
        <v>141</v>
      </c>
      <c r="DD23" s="59" t="n">
        <v>3</v>
      </c>
      <c r="DE23" s="59" t="s">
        <v>157</v>
      </c>
      <c r="DF23" s="59" t="s">
        <v>158</v>
      </c>
      <c r="DG23" s="59" t="s">
        <v>159</v>
      </c>
      <c r="DH23" s="59" t="s">
        <v>145</v>
      </c>
      <c r="DI23" s="59" t="s">
        <v>160</v>
      </c>
      <c r="DJ23" s="59" t="s">
        <v>161</v>
      </c>
      <c r="DK23" s="59" t="s">
        <v>162</v>
      </c>
    </row>
    <row r="24" customFormat="false" ht="15" hidden="false" customHeight="true" outlineLevel="0" collapsed="false">
      <c r="A24" s="60"/>
      <c r="B24" s="38"/>
      <c r="C24" s="31"/>
      <c r="D24" s="24"/>
      <c r="E24" s="39"/>
      <c r="F24" s="40"/>
      <c r="G24" s="41"/>
      <c r="H24" s="41"/>
      <c r="I24" s="42"/>
      <c r="J24" s="41"/>
      <c r="K24" s="41"/>
      <c r="L24" s="42"/>
      <c r="M24" s="41"/>
      <c r="N24" s="41"/>
      <c r="O24" s="42"/>
      <c r="P24" s="42"/>
      <c r="Q24" s="43"/>
      <c r="R24" s="43"/>
      <c r="S24" s="44"/>
      <c r="T24" s="44"/>
      <c r="U24" s="44"/>
      <c r="V24" s="44"/>
      <c r="W24" s="45"/>
      <c r="X24" s="44"/>
      <c r="Y24" s="44"/>
      <c r="Z24" s="44"/>
      <c r="AA24" s="44"/>
      <c r="AB24" s="44"/>
      <c r="AC24" s="44"/>
      <c r="AD24" s="44"/>
      <c r="AE24" s="44"/>
      <c r="AF24" s="44"/>
      <c r="AG24" s="46"/>
      <c r="AH24" s="46"/>
      <c r="AI24" s="46"/>
      <c r="AJ24" s="45"/>
      <c r="AK24" s="19"/>
      <c r="AL24" s="39"/>
      <c r="AM24" s="39"/>
      <c r="AN24" s="39"/>
      <c r="AO24" s="47"/>
      <c r="AP24" s="48"/>
      <c r="AQ24" s="61"/>
      <c r="AR24" s="50"/>
      <c r="AS24" s="50"/>
      <c r="AT24" s="50"/>
      <c r="AU24" s="50"/>
      <c r="AV24" s="50"/>
      <c r="AX24" s="51"/>
      <c r="AY24" s="52"/>
      <c r="AZ24" s="53" t="s">
        <v>147</v>
      </c>
      <c r="BA24" s="51"/>
      <c r="BB24" s="54"/>
      <c r="BC24" s="53"/>
      <c r="BD24" s="51"/>
      <c r="BE24" s="54"/>
      <c r="BF24" s="53"/>
      <c r="BG24" s="53"/>
      <c r="BH24" s="55"/>
      <c r="BI24" s="56"/>
      <c r="BJ24" s="57"/>
      <c r="BK24" s="53"/>
      <c r="BL24" s="53"/>
      <c r="BN24" s="58"/>
      <c r="BO24" s="58"/>
      <c r="BP24" s="57"/>
      <c r="BQ24" s="53" t="s">
        <v>148</v>
      </c>
      <c r="BR24" s="53"/>
      <c r="BS24" s="53"/>
      <c r="BT24" s="53"/>
      <c r="BV24" s="55"/>
      <c r="BW24" s="54"/>
      <c r="BX24" s="55"/>
      <c r="BY24" s="54"/>
      <c r="BZ24" s="55"/>
      <c r="CA24" s="54"/>
      <c r="CB24" s="56"/>
      <c r="CC24" s="55"/>
      <c r="CD24" s="54"/>
      <c r="CE24" s="55"/>
      <c r="CF24" s="54"/>
      <c r="CG24" s="55"/>
      <c r="CH24" s="54"/>
      <c r="CI24" s="56"/>
      <c r="CJ24" s="55"/>
      <c r="CK24" s="54"/>
      <c r="CL24" s="55"/>
      <c r="CM24" s="54"/>
      <c r="CN24" s="55"/>
      <c r="CO24" s="54"/>
      <c r="CP24" s="56"/>
      <c r="CQ24" s="55"/>
      <c r="CR24" s="54"/>
      <c r="CS24" s="53"/>
      <c r="CT24" s="55"/>
      <c r="CU24" s="54"/>
      <c r="CV24" s="53"/>
      <c r="CW24" s="53"/>
      <c r="CX24" s="55"/>
      <c r="CY24" s="54"/>
      <c r="CZ24" s="53"/>
      <c r="DA24" s="53"/>
      <c r="DC24" s="59"/>
      <c r="DD24" s="59"/>
      <c r="DE24" s="59"/>
      <c r="DF24" s="59"/>
      <c r="DG24" s="59"/>
      <c r="DH24" s="59"/>
      <c r="DI24" s="59"/>
      <c r="DJ24" s="59"/>
      <c r="DK24" s="59"/>
    </row>
    <row r="25" customFormat="false" ht="15" hidden="false" customHeight="true" outlineLevel="0" collapsed="false">
      <c r="A25" s="60"/>
      <c r="B25" s="38"/>
      <c r="C25" s="31"/>
      <c r="D25" s="24"/>
      <c r="E25" s="39"/>
      <c r="F25" s="40"/>
      <c r="G25" s="41"/>
      <c r="H25" s="41"/>
      <c r="I25" s="42"/>
      <c r="J25" s="41"/>
      <c r="K25" s="41"/>
      <c r="L25" s="42"/>
      <c r="M25" s="41"/>
      <c r="N25" s="41"/>
      <c r="O25" s="42"/>
      <c r="P25" s="42"/>
      <c r="Q25" s="43"/>
      <c r="R25" s="43"/>
      <c r="S25" s="44"/>
      <c r="T25" s="44"/>
      <c r="U25" s="44"/>
      <c r="V25" s="44"/>
      <c r="W25" s="45"/>
      <c r="X25" s="44"/>
      <c r="Y25" s="44"/>
      <c r="Z25" s="44"/>
      <c r="AA25" s="44"/>
      <c r="AB25" s="44"/>
      <c r="AC25" s="44"/>
      <c r="AD25" s="44"/>
      <c r="AE25" s="44"/>
      <c r="AF25" s="44"/>
      <c r="AG25" s="46"/>
      <c r="AH25" s="46"/>
      <c r="AI25" s="46"/>
      <c r="AJ25" s="45"/>
      <c r="AK25" s="19"/>
      <c r="AL25" s="39"/>
      <c r="AM25" s="39"/>
      <c r="AN25" s="39"/>
      <c r="AO25" s="47"/>
      <c r="AP25" s="48"/>
      <c r="AQ25" s="61"/>
      <c r="AR25" s="50"/>
      <c r="AS25" s="50"/>
      <c r="AT25" s="50"/>
      <c r="AU25" s="50"/>
      <c r="AV25" s="50"/>
      <c r="AX25" s="51"/>
      <c r="AY25" s="52"/>
      <c r="AZ25" s="53" t="s">
        <v>149</v>
      </c>
      <c r="BA25" s="51"/>
      <c r="BB25" s="54"/>
      <c r="BC25" s="53"/>
      <c r="BD25" s="51"/>
      <c r="BE25" s="54"/>
      <c r="BF25" s="53"/>
      <c r="BG25" s="53"/>
      <c r="BH25" s="55"/>
      <c r="BI25" s="56"/>
      <c r="BJ25" s="57"/>
      <c r="BK25" s="53"/>
      <c r="BL25" s="53"/>
      <c r="BN25" s="58"/>
      <c r="BO25" s="58"/>
      <c r="BP25" s="57"/>
      <c r="BQ25" s="57"/>
      <c r="BR25" s="53"/>
      <c r="BS25" s="53"/>
      <c r="BT25" s="53"/>
      <c r="BV25" s="55"/>
      <c r="BW25" s="54"/>
      <c r="BX25" s="55"/>
      <c r="BY25" s="54"/>
      <c r="BZ25" s="55"/>
      <c r="CA25" s="54"/>
      <c r="CB25" s="56"/>
      <c r="CC25" s="55"/>
      <c r="CD25" s="54"/>
      <c r="CE25" s="55"/>
      <c r="CF25" s="54"/>
      <c r="CG25" s="55"/>
      <c r="CH25" s="54"/>
      <c r="CI25" s="56"/>
      <c r="CJ25" s="55"/>
      <c r="CK25" s="54"/>
      <c r="CL25" s="55"/>
      <c r="CM25" s="54"/>
      <c r="CN25" s="55"/>
      <c r="CO25" s="54"/>
      <c r="CP25" s="56"/>
      <c r="CQ25" s="55"/>
      <c r="CR25" s="54"/>
      <c r="CS25" s="53"/>
      <c r="CT25" s="55"/>
      <c r="CU25" s="54"/>
      <c r="CV25" s="53"/>
      <c r="CW25" s="53"/>
      <c r="CX25" s="55"/>
      <c r="CY25" s="54"/>
      <c r="CZ25" s="53"/>
      <c r="DA25" s="53"/>
      <c r="DC25" s="59"/>
      <c r="DD25" s="59"/>
      <c r="DE25" s="59"/>
      <c r="DF25" s="59"/>
      <c r="DG25" s="59"/>
      <c r="DH25" s="59"/>
      <c r="DI25" s="59"/>
      <c r="DJ25" s="59"/>
      <c r="DK25" s="59"/>
    </row>
    <row r="26" customFormat="false" ht="15" hidden="false" customHeight="true" outlineLevel="0" collapsed="false">
      <c r="A26" s="60"/>
      <c r="B26" s="38"/>
      <c r="C26" s="31"/>
      <c r="D26" s="24"/>
      <c r="E26" s="39"/>
      <c r="F26" s="40"/>
      <c r="G26" s="41"/>
      <c r="H26" s="41"/>
      <c r="I26" s="42"/>
      <c r="J26" s="41"/>
      <c r="K26" s="41"/>
      <c r="L26" s="42"/>
      <c r="M26" s="41"/>
      <c r="N26" s="41"/>
      <c r="O26" s="42"/>
      <c r="P26" s="42"/>
      <c r="Q26" s="43"/>
      <c r="R26" s="43"/>
      <c r="S26" s="44"/>
      <c r="T26" s="44"/>
      <c r="U26" s="44"/>
      <c r="V26" s="44"/>
      <c r="W26" s="45"/>
      <c r="X26" s="44"/>
      <c r="Y26" s="44"/>
      <c r="Z26" s="44"/>
      <c r="AA26" s="44"/>
      <c r="AB26" s="44"/>
      <c r="AC26" s="44"/>
      <c r="AD26" s="44"/>
      <c r="AE26" s="44"/>
      <c r="AF26" s="44"/>
      <c r="AG26" s="46"/>
      <c r="AH26" s="46"/>
      <c r="AI26" s="46"/>
      <c r="AJ26" s="45"/>
      <c r="AK26" s="19"/>
      <c r="AL26" s="39"/>
      <c r="AM26" s="39"/>
      <c r="AN26" s="39"/>
      <c r="AO26" s="47"/>
      <c r="AP26" s="48"/>
      <c r="AQ26" s="61"/>
      <c r="AR26" s="50"/>
      <c r="AS26" s="50"/>
      <c r="AT26" s="50"/>
      <c r="AU26" s="50"/>
      <c r="AV26" s="50"/>
      <c r="AX26" s="51"/>
      <c r="AY26" s="52"/>
      <c r="AZ26" s="53" t="s">
        <v>150</v>
      </c>
      <c r="BA26" s="51"/>
      <c r="BB26" s="54"/>
      <c r="BC26" s="53"/>
      <c r="BD26" s="51"/>
      <c r="BE26" s="54"/>
      <c r="BF26" s="53"/>
      <c r="BG26" s="53"/>
      <c r="BH26" s="55"/>
      <c r="BI26" s="56"/>
      <c r="BJ26" s="57"/>
      <c r="BK26" s="53"/>
      <c r="BL26" s="53"/>
      <c r="BN26" s="58"/>
      <c r="BO26" s="58"/>
      <c r="BP26" s="57"/>
      <c r="BQ26" s="57"/>
      <c r="BR26" s="53"/>
      <c r="BS26" s="53"/>
      <c r="BT26" s="53"/>
      <c r="BV26" s="55"/>
      <c r="BW26" s="54"/>
      <c r="BX26" s="55"/>
      <c r="BY26" s="54"/>
      <c r="BZ26" s="55"/>
      <c r="CA26" s="54"/>
      <c r="CB26" s="56"/>
      <c r="CC26" s="55"/>
      <c r="CD26" s="54"/>
      <c r="CE26" s="55"/>
      <c r="CF26" s="54"/>
      <c r="CG26" s="55"/>
      <c r="CH26" s="54"/>
      <c r="CI26" s="56"/>
      <c r="CJ26" s="55"/>
      <c r="CK26" s="54"/>
      <c r="CL26" s="55"/>
      <c r="CM26" s="54"/>
      <c r="CN26" s="55"/>
      <c r="CO26" s="54"/>
      <c r="CP26" s="56"/>
      <c r="CQ26" s="55"/>
      <c r="CR26" s="54"/>
      <c r="CS26" s="53"/>
      <c r="CT26" s="55"/>
      <c r="CU26" s="54"/>
      <c r="CV26" s="53"/>
      <c r="CW26" s="53"/>
      <c r="CX26" s="55"/>
      <c r="CY26" s="54"/>
      <c r="CZ26" s="53"/>
      <c r="DA26" s="53"/>
      <c r="DC26" s="59"/>
      <c r="DD26" s="59"/>
      <c r="DE26" s="59"/>
      <c r="DF26" s="59"/>
      <c r="DG26" s="59"/>
      <c r="DH26" s="59"/>
      <c r="DI26" s="59"/>
      <c r="DJ26" s="59"/>
      <c r="DK26" s="59"/>
    </row>
    <row r="27" customFormat="false" ht="15" hidden="false" customHeight="true" outlineLevel="0" collapsed="false">
      <c r="A27" s="60" t="str">
        <f aca="false">IF($AQ27=0,"---",IF($AS27&gt;1,"❌ KAL D"&amp;$AS27,IF($AT27&gt;1,"❌ KAL S"&amp;$AT27,IF($AU27&gt;1,"❌ KAL TD"&amp;$AU27,DATE(YEAR($AQ27),MONTH($AQ27),DAY($AQ27))))))</f>
        <v>---</v>
      </c>
      <c r="B27" s="38" t="str">
        <f aca="false">IF($AO27=0,"---",IF($AS27&gt;1,"❌ KAL D"&amp;$AS27,IF($AT27&gt;1,"❌ KAL S"&amp;$AT27,IF($AU27&gt;1,"❌ KAL TD"&amp;$AU27,CHOOSE($AO27,"Po","Út","St","Čt","Pá","So","Ne")))))</f>
        <v>---</v>
      </c>
      <c r="C27" s="31" t="str">
        <f aca="false">IF($AP27=0,"---",IF($AS27&gt;1,"❌ KAL D"&amp;$AS27,IF($AT27&gt;1,"❌ KAL S"&amp;$AT27,IF($AU27&gt;1,"❌ KAL TD"&amp;$AU27,CHOOSE($AP27,"PRACOVNÍ DEN","VÍKEND","SVÁTEK","VÍKEND +SVÁTEK")))))</f>
        <v>---</v>
      </c>
      <c r="D27" s="24" t="str">
        <f aca="false">IF($AR27=0,"---",IF($AS27&gt;1,"❌ KAL D"&amp;$AS27,IF($AT27&gt;1,"❌ KAL S"&amp;$AT27,IF($AU27&gt;1,"❌ KAL TD"&amp;$AU27,CHOOSE($AR27,"Velký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27" s="39" t="str">
        <f aca="false">IF($AN27=0,"---",IF($AS27&gt;1,"❌ KAL D"&amp;$AS27,IF($AT27&gt;1,"❌ KAL S"&amp;$AT27,IF($AU27&gt;1,"❌ KAL TD"&amp;$AU27,$AN27))))</f>
        <v>---</v>
      </c>
      <c r="F27" s="40"/>
      <c r="G27" s="41"/>
      <c r="H27" s="41"/>
      <c r="I27" s="42" t="str">
        <f aca="false">IF($AX27=0,"---",IF($AZ27=0,"❌ PD1 0",IF($AZ27=2,"❌ PD1 2",IF($AZ27=3,"❌ PD1 3",TEXT(INT($AX27/60),"00")&amp;":"&amp;TEXT(MOD($AX27,60),"00")&amp;":00"))))</f>
        <v>---</v>
      </c>
      <c r="J27" s="41"/>
      <c r="K27" s="41"/>
      <c r="L27" s="42" t="str">
        <f aca="false">IF($BA27=0,"---",IF($BC27=0,"❌ PD2 0",IF($BC27=2,"❌ PD2 2",IF($BC27=3,"❌ PD2 3",TEXT(INT($BA27/60),"00")&amp;":"&amp;TEXT(MOD($BA27,60),"00")&amp;":00"))))</f>
        <v>---</v>
      </c>
      <c r="M27" s="41"/>
      <c r="N27" s="41"/>
      <c r="O27" s="42" t="str">
        <f aca="false">IF($BD27=0,"---",IF($BF27=0,"❌ PD3 0",IF($BF27=2,"❌ PD3 2",IF($BF27=3,"❌ PD3 3",TEXT(INT($BD27/60),"00")&amp;":"&amp;TEXT(MOD($BD27,60),"00")&amp;":00"))))</f>
        <v>---</v>
      </c>
      <c r="P27" s="42" t="str">
        <f aca="false">IF($BG27&lt;&gt;1,"❌ PD DEN "&amp;$BG27,IF($BL27=10,"❌ PD DEN 10",IF($BI27=6,"❌ PD DEN 6",IF($BK27=5,"⚠ PD DEN 5",IF($BH27=0,"---",TEXT(INT($BH27/60),"00")&amp;":"&amp;TEXT(MOD($BH27,60),"00")&amp;":00")))))</f>
        <v>---</v>
      </c>
      <c r="Q27" s="43" t="str">
        <f aca="false">IF($BT27=10,"❌ ZDPD 10",IF($BS27=9,"❌ ZDPD 9",IF($BQ27=5,"ℹ️ ZDPD 5",IF($BN27=0,"---",TEXT(INT($BN27/60),"00")&amp;":"&amp;TEXT(MOD($BN27,60),"00")&amp;":00"))))</f>
        <v>---</v>
      </c>
      <c r="R27" s="43" t="str">
        <f aca="false">IF($BT27=10,"❌ PR PŘES 10",IF($BS27=9,"❌ PR PŘES 9",IF($BQ27=5,"ℹ️ PR PŘES 5",IF($BO27=0,"---",TEXT(INT($BO27/60),"00")&amp;":"&amp;TEXT(MOD($BO27,60),"00")&amp;":00"))))</f>
        <v>---</v>
      </c>
      <c r="S27" s="44" t="str">
        <f aca="false">IF(NOT(ISNUMBER($G27)),"---",IF(AND($G27&gt;=TIME(0,0,0),$G27&lt;TIME(6,0,0)),$G27,"---"))</f>
        <v>---</v>
      </c>
      <c r="T27" s="44" t="str">
        <f aca="false">IF(AND($H27&lt;&gt;"",$G27&lt;TIME(6,0,0)),MIN($H27,TIME(6,0,0)),"---")</f>
        <v>---</v>
      </c>
      <c r="U27" s="44" t="str">
        <f aca="false">IF($H27&gt;TIME(22,0,0),MAX($G27,TIME(22,0,0)),"---")</f>
        <v>---</v>
      </c>
      <c r="V27" s="44" t="str">
        <f aca="false">IF($H27&gt;TIME(22,0,0),$H27,"---")</f>
        <v>---</v>
      </c>
      <c r="W27" s="45" t="str">
        <f aca="false">IF($CS27&lt;&gt;1,"❌ NPD "&amp;$CS27,IF($CB27&lt;&gt;1,"❌ NPD "&amp;$CB27,IF($BZ27=0,"---",TEXT(INT($BZ27/60),"00")&amp;":"&amp;TEXT(MOD($BZ27,60),"00")&amp;":00")))</f>
        <v>---</v>
      </c>
      <c r="X27" s="44" t="str">
        <f aca="false">IF(NOT(ISNUMBER($J27)),"---",IF(AND($J27&gt;=TIME(0,0,0),$J27&lt;TIME(6,0,0)),$J27,"---"))</f>
        <v>---</v>
      </c>
      <c r="Y27" s="44" t="str">
        <f aca="false">IF(AND($K27&lt;&gt;"",$J27&lt;TIME(6,0,0)),MIN($K27,TIME(6,0,0)),"---")</f>
        <v>---</v>
      </c>
      <c r="Z27" s="44" t="str">
        <f aca="false">IF($K27&gt;TIME(22,0,0),MAX($J27,TIME(22,0,0)),"---")</f>
        <v>---</v>
      </c>
      <c r="AA27" s="44" t="str">
        <f aca="false">IF($K27&gt;TIME(22,0,0),$K27,"---")</f>
        <v>---</v>
      </c>
      <c r="AB27" s="44" t="str">
        <f aca="false">IF($CS27&lt;&gt;1,"❌ NPD "&amp;$CS27,IF($CI27&lt;&gt;1,"❌ NPD "&amp;$CI27,IF($CG27=0,"---",TEXT(INT($CG27/60),"00")&amp;":"&amp;TEXT(MOD($CG27,60),"00")&amp;":00")))</f>
        <v>---</v>
      </c>
      <c r="AC27" s="44" t="str">
        <f aca="false">IF(NOT(ISNUMBER($M27)),"---",IF(AND($M27&gt;=TIME(0,0,0),$M27&lt;TIME(6,0,0)),$M27,"---"))</f>
        <v>---</v>
      </c>
      <c r="AD27" s="44" t="str">
        <f aca="false">IF(AND($N27&lt;&gt;"",$M27&lt;TIME(6,0,0)),MIN($N27,TIME(6,0,0)),"---")</f>
        <v>---</v>
      </c>
      <c r="AE27" s="44" t="str">
        <f aca="false">IF($N27&gt;TIME(22,0,0),MAX($M27,TIME(22,0,0)),"---")</f>
        <v>---</v>
      </c>
      <c r="AF27" s="44" t="str">
        <f aca="false">IF($N27&gt;TIME(22,0,0),$N27,"---")</f>
        <v>---</v>
      </c>
      <c r="AG27" s="46" t="str">
        <f aca="false">IF($CS27&lt;&gt;1,"❌ NPD "&amp;$CS27,IF($CP27&lt;&gt;1,"❌ NPD "&amp;$CP27,IF($CN27=0,"---",TEXT(INT($CN27/60),"00")&amp;":"&amp;TEXT(MOD($CN27,60),"00")&amp;":00")))</f>
        <v>---</v>
      </c>
      <c r="AH27" s="46" t="str">
        <f aca="false">IF($CS27&lt;&gt;1,"❌ NPD "&amp;$CS27,IF(MIN($CB27,$CI27,$CP27)&lt;&gt;1,"❌ NPD "&amp;MIN($CB27,$CI27,CP27),IF($CQ27=0,"---",TEXT(INT($CQ27/60),"00")&amp;":"&amp;TEXT(MOD($CQ27,60),"00")&amp;":00")))</f>
        <v>---</v>
      </c>
      <c r="AI27" s="46" t="str">
        <f aca="false">IF($CV27&lt;&gt;1,"❌ PR VÍK "&amp;$CV27,IF($CW27=10,"❌ PR VÍK 10",IF($CU27=0,"---",TEXT(INT($CT27/60),"00")&amp;":"&amp;TEXT(MOD($CT27,60),"00")&amp;":00")))</f>
        <v>---</v>
      </c>
      <c r="AJ27" s="45" t="str">
        <f aca="false">IF($CZ27&lt;&gt;1,"❌ PR SV "&amp;$CZ27,IF($DA27=10,"❌ PR SV 10",IF($CX27=0,"---",TEXT(INT($CX27/60),"00")&amp;":"&amp;TEXT(MOD($CX27,60),"00")&amp;":00")))</f>
        <v>---</v>
      </c>
      <c r="AK27" s="19"/>
      <c r="AL27" s="39" t="n">
        <f aca="false">IF($AQ27=0,0,IF($AQ27&lt;&gt;0,YEAR($AQ$15)))</f>
        <v>0</v>
      </c>
      <c r="AM27" s="39" t="n">
        <f aca="false">IF($AQ27=0,0,IF($AQ27&lt;&gt;0,CHOOSE(MONTH($AQ$15), 1,2,3,4,5,6, 7,8,9,10,11,12)))</f>
        <v>0</v>
      </c>
      <c r="AN27" s="39" t="n">
        <f aca="false">IF($AQ27=0,0,WEEKNUM($AQ27,2))</f>
        <v>0</v>
      </c>
      <c r="AO27" s="47" t="n">
        <f aca="false">IF($AQ27=0,0,WEEKDAY($AQ27,2))</f>
        <v>0</v>
      </c>
      <c r="AP27" s="48" t="n">
        <f aca="false">IF($AQ27=0,0, IF(AND($AO27&gt;5,$AR27&lt;&gt;0),4, IF($AR27&lt;&gt;0,3, IF($AO27&gt;5,2, 1))))</f>
        <v>0</v>
      </c>
      <c r="AQ27" s="61" t="n">
        <f aca="false">IF($AQ23=0,0,IF(MONTH($AQ23+1)=MONTH($AQ23),$AQ23+1,0))</f>
        <v>0</v>
      </c>
      <c r="AR27" s="50" t="n">
        <f aca="false">IF($AO27=0,0, IF(AND($AL$3&lt;&gt;0,$AQ27=$AL$3-2),1, IF(AND($AL$3&lt;&gt;0,$AQ27=$AL$3+1),2, IF(AND(DAY($AQ27)=1, MONTH($AQ27)=1),3, IF(AND(DAY($AQ27)=1, MONTH($AQ27)=5),4, IF(AND(DAY($AQ27)=8, MONTH($AQ27)=5),5, IF(AND(DAY($AQ27)=5, MONTH($AQ27)=7),6, IF(AND(DAY($AQ27)=6, MONTH($AQ27)=7),7, IF(AND(DAY($AQ27)=28, MONTH($AQ27)=9),8, IF(AND(DAY($AQ27)=28, MONTH($AQ27)=10),9, IF(AND(DAY($AQ27)=17, MONTH($AQ27)=11),10, IF(AND(DAY($AQ27)=24, MONTH($AQ27)=12),11, IF(AND(DAY($AQ27)=25, MONTH($AQ27)=12),12, IF(AND(DAY($AQ27)=26, MONTH($AQ27)=12),13,0))))))))))))))</f>
        <v>0</v>
      </c>
      <c r="AS27" s="50" t="n">
        <f aca="false">IF($AQ27=0,IF(OR($AO27&lt;&gt;0,$AP27&lt;&gt;0,$AR27&lt;&gt;0),2,1),IF(WEEKDAY($AQ27,2)&lt;&gt;$AO27,3,1))</f>
        <v>1</v>
      </c>
      <c r="AT27" s="50" t="n">
        <f aca="false">IF($AR27=0,1,IF(OR($AR27&lt;1,$AR27&gt;13),3,IF($AQ27=0,2,1)))</f>
        <v>1</v>
      </c>
      <c r="AU27" s="50" t="n">
        <f aca="false">IF($AQ27=0,1,IF(AND($AO27&gt;5,$AR27&lt;&gt;0, $AP27&lt;&gt;4),4,IF(AND($AR27&lt;&gt;0,$AP27&lt;&gt;3,$AO27&lt;=5),3,IF(AND($AO27&gt;5,$AP27&lt;&gt;2,$AR27=0),2,IF(AND($AO27&lt;=5,$AR27=0,$AP27&lt;&gt;1),2,1)))))</f>
        <v>1</v>
      </c>
      <c r="AV27" s="50" t="n">
        <f aca="false">IF(MAX($AS27,$AT27,$AU27)=1,1,MAX($AS27,$AT27,$AU27))</f>
        <v>1</v>
      </c>
      <c r="AX27" s="51" t="n">
        <f aca="false">IF(OR($G27="",$H27=""),0,MAX(0,($H27-$G27)*1440))</f>
        <v>0</v>
      </c>
      <c r="AY27" s="52" t="n">
        <f aca="false">$AX27/60</f>
        <v>0</v>
      </c>
      <c r="AZ27" s="53" t="n">
        <f aca="false">IF(OR($G27="",$H27=""),1,IF(NOT(AND(ISNUMBER($G27),ISNUMBER($H27))),0,IF($H27&lt;$G27,2,IF($BH27=3,3,1))))</f>
        <v>1</v>
      </c>
      <c r="BA27" s="51" t="n">
        <f aca="false">IF(OR($J27="",$K27=""),0,MAX(0,($K27-$J27)*1440))</f>
        <v>0</v>
      </c>
      <c r="BB27" s="54" t="n">
        <f aca="false">$BA27/60</f>
        <v>0</v>
      </c>
      <c r="BC27" s="53" t="n">
        <f aca="false">IF(OR($J27="",$K27=""),1,IF(NOT(AND(ISNUMBER($J27),ISNUMBER($K27))),0,IF($K27&lt;$J27,2,IF($BH27=3,3,1))))</f>
        <v>1</v>
      </c>
      <c r="BD27" s="51" t="n">
        <f aca="false">IF(OR($M27="",$N27=""),0,MAX(0,($N27-$M27)*1440))</f>
        <v>0</v>
      </c>
      <c r="BE27" s="54" t="n">
        <f aca="false">$BD27/60</f>
        <v>0</v>
      </c>
      <c r="BF27" s="53" t="n">
        <f aca="false">IF(OR($M27="",$N27=""),1,IF(NOT(AND(ISNUMBER($M27),ISNUMBER($N27))),0,IF($N27&lt;$M27,2,IF($BH27=3,3,1))))</f>
        <v>1</v>
      </c>
      <c r="BG27" s="53" t="n">
        <f aca="false">IF(COUNTIF(AZ27,0)+COUNTIF(BC27,0)+COUNTIF(BF27,0)&gt;0,0,IF(COUNTIF(AZ27,2)+COUNTIF(BC27,2)+COUNTIF(BF27,2)&gt;0,2,IF(COUNTIF(AZ27,3)+COUNTIF(BC27,3)+COUNTIF(BF27,3)&gt;0,3,1)))</f>
        <v>1</v>
      </c>
      <c r="BH27" s="55" t="n">
        <f aca="false">IFERROR(($H27-$G27)*1440, 0)  + IFERROR(($K27-$J27)*1440, 0)  + IFERROR(($N27-$M27)*1440, 0)</f>
        <v>0</v>
      </c>
      <c r="BI27" s="56" t="n">
        <f aca="false">IF($BG27&lt;&gt;1,$BG27,IF(ABS($BH27-($AX27 +$BA27+ $BD27))&lt; 0.0001,1,6))</f>
        <v>1</v>
      </c>
      <c r="BJ27" s="57" t="n">
        <f aca="false">IF($BH27=3,3,IF($BH27=0,0,$BH27/60))</f>
        <v>0</v>
      </c>
      <c r="BK27" s="53" t="n">
        <f aca="false">IF($BG27&lt;&gt;1,$BG27,IF(ABS($BJ27*60-$BH27)&lt;0.0001,1,5))</f>
        <v>1</v>
      </c>
      <c r="BL27" s="53" t="n">
        <f aca="false">IF($BH27=0,1,IF(ABS($BH27-($AX27+$BA27+$BD27))&lt;0.0001,1,10))</f>
        <v>1</v>
      </c>
      <c r="BN27" s="58" t="n">
        <f aca="false">IF($BT27=10,10,IF($AP27&lt;&gt;1,0,IF(ISNUMBER($R$4),($R$4*60)/5,480)))</f>
        <v>0</v>
      </c>
      <c r="BO27" s="58" t="n">
        <f aca="false">IF($BG27&lt;&gt;1,$BG27,IF($AP27=1,MAX(0,$BH27-$BN27),$BH27))</f>
        <v>0</v>
      </c>
      <c r="BP27" s="57" t="n">
        <f aca="false">IF($BG27&lt;&gt;1, 0, ROUND($BO27/60,4))</f>
        <v>0</v>
      </c>
      <c r="BQ27" s="53" t="n">
        <f aca="false">IF($BG27&lt;&gt;1, $BG27,
 IF(ABS($BO27/60-$BP27)&lt; 0.0001,1,5))</f>
        <v>1</v>
      </c>
      <c r="BR27" s="53" t="n">
        <f aca="false">$BQ27</f>
        <v>1</v>
      </c>
      <c r="BS27" s="53" t="n">
        <f aca="false">IF($BH27&lt;&gt;1,1,IF(NOT(ISNUMBER($BO27)),9,IF($BO27&lt;0,9,IF($BO27&gt;$BH27,9,1))))</f>
        <v>1</v>
      </c>
      <c r="BT27" s="53" t="n">
        <f aca="false">IF($R$4="",1,IF(NOT(ISNUMBER($R$4)),10,IF($R$4&lt;=0,10,IF($R$4&gt;40,10,IF(MOD($R$4,1)&lt;&gt;0,10,1)))))</f>
        <v>1</v>
      </c>
      <c r="BV27" s="55" t="n">
        <f aca="false">IF(OR($G27="",$H27=""),0,MAX(0,(MIN($H27,TIME(6,0,0))-MAX($G27,TIME(0,0,0))) * 1440))</f>
        <v>0</v>
      </c>
      <c r="BW27" s="54" t="n">
        <f aca="false">$BV27/60</f>
        <v>0</v>
      </c>
      <c r="BX27" s="55" t="n">
        <f aca="false">IF(OR($G27="",$H27=""),0,MAX(0,(MIN($H27,1)-MAX($G27,TIME(22,0,0)))*1440))</f>
        <v>0</v>
      </c>
      <c r="BY27" s="54" t="n">
        <f aca="false">$BX27/60</f>
        <v>0</v>
      </c>
      <c r="BZ27" s="55" t="n">
        <f aca="false">$BV27+$BX27</f>
        <v>0</v>
      </c>
      <c r="CA27" s="54" t="n">
        <f aca="false">$BW27+$BY27</f>
        <v>0</v>
      </c>
      <c r="CB27" s="56" t="n">
        <f aca="false">IF($AX27=0,1,IF(NOT(ISNUMBER($BZ27)),0,IF($BZ27&lt;0,7,IF($BZ27&gt;$AX27,8,IF(NOT(ISNUMBER($AX27)),10,1)))))</f>
        <v>1</v>
      </c>
      <c r="CC27" s="55" t="n">
        <f aca="false">IF(OR($J27="",$K27=""),0,MAX(0,(MIN($K27,TIME(6,0,0))-MAX($J27,TIME(0,0,0))) * 1440))</f>
        <v>0</v>
      </c>
      <c r="CD27" s="54" t="n">
        <f aca="false">$CC27/60</f>
        <v>0</v>
      </c>
      <c r="CE27" s="55" t="n">
        <f aca="false">IF(OR($J27="",$K27=""),0,MAX(0,(MIN($K27,1)-MAX($J27,TIME(22,0,0)))*1440))</f>
        <v>0</v>
      </c>
      <c r="CF27" s="54" t="n">
        <f aca="false">$CE27/60</f>
        <v>0</v>
      </c>
      <c r="CG27" s="55" t="n">
        <f aca="false">$CC27+$CE27</f>
        <v>0</v>
      </c>
      <c r="CH27" s="54" t="n">
        <f aca="false">$CD27+$CF27</f>
        <v>0</v>
      </c>
      <c r="CI27" s="56" t="n">
        <f aca="false">IF($BA27=0,1,IF(NOT(ISNUMBER($CG27)),0,IF($CG27&lt;0,7,IF($CG27&gt;$BA27,8,IF(NOT(ISNUMBER($BA27)),10,1)))))</f>
        <v>1</v>
      </c>
      <c r="CJ27" s="55" t="n">
        <f aca="false">IF(OR($M27="",$N27=""),0,MAX(0,(MIN($N27,TIME(6,0,0))-MAX($M27,TIME(0,0,0)))* 1440))</f>
        <v>0</v>
      </c>
      <c r="CK27" s="54" t="n">
        <f aca="false">$CJ27/60</f>
        <v>0</v>
      </c>
      <c r="CL27" s="55" t="n">
        <f aca="false">IF(OR($M27="",$N27=""),0,MAX(0,(MIN($N27,1)-MAX($M27,TIME(22,0,0)))*1440))</f>
        <v>0</v>
      </c>
      <c r="CM27" s="54" t="n">
        <f aca="false">$CL27/60</f>
        <v>0</v>
      </c>
      <c r="CN27" s="55" t="n">
        <f aca="false">$CJ27+$CL27</f>
        <v>0</v>
      </c>
      <c r="CO27" s="54" t="n">
        <f aca="false">$CK27+$CM27</f>
        <v>0</v>
      </c>
      <c r="CP27" s="56" t="n">
        <f aca="false">IF($BD27=0,1,IF(NOT(ISNUMBER($CN27)),0,IF($CN27&lt;0,7,IF($CN27&gt;$BD27,8,IF(NOT(ISNUMBER($BD27)),10,1)))))</f>
        <v>1</v>
      </c>
      <c r="CQ27" s="55" t="n">
        <f aca="false">$BZ27+$CG27+$CN27</f>
        <v>0</v>
      </c>
      <c r="CR27" s="54" t="n">
        <f aca="false">$CA27+$CH27+$CO27</f>
        <v>0</v>
      </c>
      <c r="CS27" s="53" t="n">
        <f aca="false">IF($BG27&lt;&gt;1,$BG27,IF(OR(AND($G27&lt;&gt;"",NOT(ISNUMBER($G27))),AND($H27&lt;&gt;"",NOT(ISNUMBER($H27))),AND($J27&lt;&gt;"",NOT(ISNUMBER($J27))),AND($K27&lt;&gt;"",NOT(ISNUMBER($K27))),AND($M27&lt;&gt;"",NOT(ISNUMBER($M27))),AND($N27&lt;&gt;"",NOT(ISNUMBER($N27)))),0,IF($CQ27&gt;$BH27,10,IF(ABS($CQ27/60-$CR27) &lt; 0.0001,1,5))))</f>
        <v>1</v>
      </c>
      <c r="CT27" s="55" t="n">
        <f aca="false">IF(OR($AP27=2,$AP27=4), $BH27,0)</f>
        <v>0</v>
      </c>
      <c r="CU27" s="54" t="n">
        <f aca="false">$CT27/60</f>
        <v>0</v>
      </c>
      <c r="CV27" s="53" t="n">
        <f aca="false">IF($BG27&lt;&gt;1,$BG27,IF($CT27&gt;$BH27,10,IF(ABS($CT27/60-$CU27) &lt; 0.0001,1,5)))</f>
        <v>1</v>
      </c>
      <c r="CW27" s="53" t="n">
        <f aca="false">IF($BS27=10,10,IF($BH27=0,1,IF(NOT(ISNUMBER($CT27)),10,IF($CT27&lt;0,10,IF($CT27&gt;$BH27,10,1)))))</f>
        <v>1</v>
      </c>
      <c r="CX27" s="55" t="n">
        <f aca="false">IF(OR($AP27=3,$AP27=4), $BH27,0)</f>
        <v>0</v>
      </c>
      <c r="CY27" s="54" t="n">
        <f aca="false">$CX27/60</f>
        <v>0</v>
      </c>
      <c r="CZ27" s="53" t="n">
        <f aca="false">IF($BG27&lt;&gt;1,$BG27,IF($CX27&gt;$BH27,10,IF(ABS($CX27/60-$CY27)&lt;0.0001,1,5)))</f>
        <v>1</v>
      </c>
      <c r="DA27" s="53" t="n">
        <f aca="false">IF($BS27=10,10,IF($BH27=0,1,IF(NOT(ISNUMBER($CW27)),10,IF($CW27&lt;0,10,IF($CW27&gt;$BH27,10,1)))))</f>
        <v>1</v>
      </c>
      <c r="DC27" s="59" t="s">
        <v>163</v>
      </c>
      <c r="DD27" s="59" t="n">
        <v>1</v>
      </c>
      <c r="DE27" s="59" t="s">
        <v>142</v>
      </c>
      <c r="DF27" s="59" t="s">
        <v>164</v>
      </c>
      <c r="DG27" s="59" t="s">
        <v>165</v>
      </c>
      <c r="DH27" s="59" t="s">
        <v>166</v>
      </c>
      <c r="DI27" s="59" t="s">
        <v>146</v>
      </c>
      <c r="DJ27" s="59" t="s">
        <v>146</v>
      </c>
      <c r="DK27" s="59"/>
    </row>
    <row r="28" customFormat="false" ht="15" hidden="false" customHeight="true" outlineLevel="0" collapsed="false">
      <c r="A28" s="60"/>
      <c r="B28" s="38"/>
      <c r="C28" s="31"/>
      <c r="D28" s="24"/>
      <c r="E28" s="39"/>
      <c r="F28" s="40"/>
      <c r="G28" s="41"/>
      <c r="H28" s="41"/>
      <c r="I28" s="42"/>
      <c r="J28" s="41"/>
      <c r="K28" s="41"/>
      <c r="L28" s="42"/>
      <c r="M28" s="41"/>
      <c r="N28" s="41"/>
      <c r="O28" s="42"/>
      <c r="P28" s="42"/>
      <c r="Q28" s="43"/>
      <c r="R28" s="43"/>
      <c r="S28" s="44"/>
      <c r="T28" s="44"/>
      <c r="U28" s="44"/>
      <c r="V28" s="44"/>
      <c r="W28" s="45"/>
      <c r="X28" s="44"/>
      <c r="Y28" s="44"/>
      <c r="Z28" s="44"/>
      <c r="AA28" s="44"/>
      <c r="AB28" s="44"/>
      <c r="AC28" s="44"/>
      <c r="AD28" s="44"/>
      <c r="AE28" s="44"/>
      <c r="AF28" s="44"/>
      <c r="AG28" s="46"/>
      <c r="AH28" s="46"/>
      <c r="AI28" s="46"/>
      <c r="AJ28" s="45"/>
      <c r="AK28" s="19"/>
      <c r="AL28" s="39"/>
      <c r="AM28" s="39"/>
      <c r="AN28" s="39"/>
      <c r="AO28" s="47"/>
      <c r="AP28" s="48"/>
      <c r="AQ28" s="61"/>
      <c r="AR28" s="50"/>
      <c r="AS28" s="50"/>
      <c r="AT28" s="50"/>
      <c r="AU28" s="50"/>
      <c r="AV28" s="50"/>
      <c r="AX28" s="51"/>
      <c r="AY28" s="52"/>
      <c r="AZ28" s="53" t="s">
        <v>147</v>
      </c>
      <c r="BA28" s="51"/>
      <c r="BB28" s="54"/>
      <c r="BC28" s="53"/>
      <c r="BD28" s="51"/>
      <c r="BE28" s="54"/>
      <c r="BF28" s="53"/>
      <c r="BG28" s="53"/>
      <c r="BH28" s="55"/>
      <c r="BI28" s="56"/>
      <c r="BJ28" s="57"/>
      <c r="BK28" s="53"/>
      <c r="BL28" s="53"/>
      <c r="BN28" s="58"/>
      <c r="BO28" s="58"/>
      <c r="BP28" s="57"/>
      <c r="BQ28" s="53" t="s">
        <v>148</v>
      </c>
      <c r="BR28" s="53"/>
      <c r="BS28" s="53"/>
      <c r="BT28" s="53"/>
      <c r="BV28" s="55"/>
      <c r="BW28" s="54"/>
      <c r="BX28" s="55"/>
      <c r="BY28" s="54"/>
      <c r="BZ28" s="55"/>
      <c r="CA28" s="54"/>
      <c r="CB28" s="56"/>
      <c r="CC28" s="55"/>
      <c r="CD28" s="54"/>
      <c r="CE28" s="55"/>
      <c r="CF28" s="54"/>
      <c r="CG28" s="55"/>
      <c r="CH28" s="54"/>
      <c r="CI28" s="56"/>
      <c r="CJ28" s="55"/>
      <c r="CK28" s="54"/>
      <c r="CL28" s="55"/>
      <c r="CM28" s="54"/>
      <c r="CN28" s="55"/>
      <c r="CO28" s="54"/>
      <c r="CP28" s="56"/>
      <c r="CQ28" s="55"/>
      <c r="CR28" s="54"/>
      <c r="CS28" s="53"/>
      <c r="CT28" s="55"/>
      <c r="CU28" s="54"/>
      <c r="CV28" s="53"/>
      <c r="CW28" s="53"/>
      <c r="CX28" s="55"/>
      <c r="CY28" s="54"/>
      <c r="CZ28" s="53"/>
      <c r="DA28" s="53"/>
      <c r="DC28" s="59"/>
      <c r="DD28" s="59"/>
      <c r="DE28" s="59"/>
      <c r="DF28" s="59"/>
      <c r="DG28" s="59"/>
      <c r="DH28" s="59"/>
      <c r="DI28" s="59"/>
      <c r="DJ28" s="59"/>
      <c r="DK28" s="59"/>
    </row>
    <row r="29" customFormat="false" ht="15" hidden="false" customHeight="true" outlineLevel="0" collapsed="false">
      <c r="A29" s="60"/>
      <c r="B29" s="38"/>
      <c r="C29" s="31"/>
      <c r="D29" s="24"/>
      <c r="E29" s="39"/>
      <c r="F29" s="40"/>
      <c r="G29" s="41"/>
      <c r="H29" s="41"/>
      <c r="I29" s="42"/>
      <c r="J29" s="41"/>
      <c r="K29" s="41"/>
      <c r="L29" s="42"/>
      <c r="M29" s="41"/>
      <c r="N29" s="41"/>
      <c r="O29" s="42"/>
      <c r="P29" s="42"/>
      <c r="Q29" s="43"/>
      <c r="R29" s="43"/>
      <c r="S29" s="44"/>
      <c r="T29" s="44"/>
      <c r="U29" s="44"/>
      <c r="V29" s="44"/>
      <c r="W29" s="45"/>
      <c r="X29" s="44"/>
      <c r="Y29" s="44"/>
      <c r="Z29" s="44"/>
      <c r="AA29" s="44"/>
      <c r="AB29" s="44"/>
      <c r="AC29" s="44"/>
      <c r="AD29" s="44"/>
      <c r="AE29" s="44"/>
      <c r="AF29" s="44"/>
      <c r="AG29" s="46"/>
      <c r="AH29" s="46"/>
      <c r="AI29" s="46"/>
      <c r="AJ29" s="45"/>
      <c r="AK29" s="19"/>
      <c r="AL29" s="39"/>
      <c r="AM29" s="39"/>
      <c r="AN29" s="39"/>
      <c r="AO29" s="47"/>
      <c r="AP29" s="48"/>
      <c r="AQ29" s="61"/>
      <c r="AR29" s="50"/>
      <c r="AS29" s="50"/>
      <c r="AT29" s="50"/>
      <c r="AU29" s="50"/>
      <c r="AV29" s="50"/>
      <c r="AX29" s="51"/>
      <c r="AY29" s="52"/>
      <c r="AZ29" s="53" t="s">
        <v>149</v>
      </c>
      <c r="BA29" s="51"/>
      <c r="BB29" s="54"/>
      <c r="BC29" s="53"/>
      <c r="BD29" s="51"/>
      <c r="BE29" s="54"/>
      <c r="BF29" s="53"/>
      <c r="BG29" s="53"/>
      <c r="BH29" s="55"/>
      <c r="BI29" s="56"/>
      <c r="BJ29" s="57"/>
      <c r="BK29" s="53"/>
      <c r="BL29" s="53"/>
      <c r="BN29" s="58"/>
      <c r="BO29" s="58"/>
      <c r="BP29" s="57"/>
      <c r="BQ29" s="57"/>
      <c r="BR29" s="53"/>
      <c r="BS29" s="53"/>
      <c r="BT29" s="53"/>
      <c r="BV29" s="55"/>
      <c r="BW29" s="54"/>
      <c r="BX29" s="55"/>
      <c r="BY29" s="54"/>
      <c r="BZ29" s="55"/>
      <c r="CA29" s="54"/>
      <c r="CB29" s="56"/>
      <c r="CC29" s="55"/>
      <c r="CD29" s="54"/>
      <c r="CE29" s="55"/>
      <c r="CF29" s="54"/>
      <c r="CG29" s="55"/>
      <c r="CH29" s="54"/>
      <c r="CI29" s="56"/>
      <c r="CJ29" s="55"/>
      <c r="CK29" s="54"/>
      <c r="CL29" s="55"/>
      <c r="CM29" s="54"/>
      <c r="CN29" s="55"/>
      <c r="CO29" s="54"/>
      <c r="CP29" s="56"/>
      <c r="CQ29" s="55"/>
      <c r="CR29" s="54"/>
      <c r="CS29" s="53"/>
      <c r="CT29" s="55"/>
      <c r="CU29" s="54"/>
      <c r="CV29" s="53"/>
      <c r="CW29" s="53"/>
      <c r="CX29" s="55"/>
      <c r="CY29" s="54"/>
      <c r="CZ29" s="53"/>
      <c r="DA29" s="53"/>
      <c r="DC29" s="59"/>
      <c r="DD29" s="59"/>
      <c r="DE29" s="59"/>
      <c r="DF29" s="59"/>
      <c r="DG29" s="59"/>
      <c r="DH29" s="59"/>
      <c r="DI29" s="59"/>
      <c r="DJ29" s="59"/>
      <c r="DK29" s="59"/>
    </row>
    <row r="30" customFormat="false" ht="15" hidden="false" customHeight="true" outlineLevel="0" collapsed="false">
      <c r="A30" s="60"/>
      <c r="B30" s="38"/>
      <c r="C30" s="31"/>
      <c r="D30" s="24"/>
      <c r="E30" s="39"/>
      <c r="F30" s="40"/>
      <c r="G30" s="41"/>
      <c r="H30" s="41"/>
      <c r="I30" s="42"/>
      <c r="J30" s="41"/>
      <c r="K30" s="41"/>
      <c r="L30" s="42"/>
      <c r="M30" s="41"/>
      <c r="N30" s="41"/>
      <c r="O30" s="42"/>
      <c r="P30" s="42"/>
      <c r="Q30" s="43"/>
      <c r="R30" s="43"/>
      <c r="S30" s="44"/>
      <c r="T30" s="44"/>
      <c r="U30" s="44"/>
      <c r="V30" s="44"/>
      <c r="W30" s="45"/>
      <c r="X30" s="44"/>
      <c r="Y30" s="44"/>
      <c r="Z30" s="44"/>
      <c r="AA30" s="44"/>
      <c r="AB30" s="44"/>
      <c r="AC30" s="44"/>
      <c r="AD30" s="44"/>
      <c r="AE30" s="44"/>
      <c r="AF30" s="44"/>
      <c r="AG30" s="46"/>
      <c r="AH30" s="46"/>
      <c r="AI30" s="46"/>
      <c r="AJ30" s="45"/>
      <c r="AK30" s="19"/>
      <c r="AL30" s="39"/>
      <c r="AM30" s="39"/>
      <c r="AN30" s="39"/>
      <c r="AO30" s="47"/>
      <c r="AP30" s="48"/>
      <c r="AQ30" s="61"/>
      <c r="AR30" s="50"/>
      <c r="AS30" s="50"/>
      <c r="AT30" s="50"/>
      <c r="AU30" s="50"/>
      <c r="AV30" s="50"/>
      <c r="AX30" s="51"/>
      <c r="AY30" s="52"/>
      <c r="AZ30" s="53" t="s">
        <v>150</v>
      </c>
      <c r="BA30" s="51"/>
      <c r="BB30" s="54"/>
      <c r="BC30" s="53"/>
      <c r="BD30" s="51"/>
      <c r="BE30" s="54"/>
      <c r="BF30" s="53"/>
      <c r="BG30" s="53"/>
      <c r="BH30" s="55"/>
      <c r="BI30" s="56"/>
      <c r="BJ30" s="57"/>
      <c r="BK30" s="53"/>
      <c r="BL30" s="53"/>
      <c r="BN30" s="58"/>
      <c r="BO30" s="58"/>
      <c r="BP30" s="57"/>
      <c r="BQ30" s="57"/>
      <c r="BR30" s="53"/>
      <c r="BS30" s="53"/>
      <c r="BT30" s="53"/>
      <c r="BV30" s="55"/>
      <c r="BW30" s="54"/>
      <c r="BX30" s="55"/>
      <c r="BY30" s="54"/>
      <c r="BZ30" s="55"/>
      <c r="CA30" s="54"/>
      <c r="CB30" s="56"/>
      <c r="CC30" s="55"/>
      <c r="CD30" s="54"/>
      <c r="CE30" s="55"/>
      <c r="CF30" s="54"/>
      <c r="CG30" s="55"/>
      <c r="CH30" s="54"/>
      <c r="CI30" s="56"/>
      <c r="CJ30" s="55"/>
      <c r="CK30" s="54"/>
      <c r="CL30" s="55"/>
      <c r="CM30" s="54"/>
      <c r="CN30" s="55"/>
      <c r="CO30" s="54"/>
      <c r="CP30" s="56"/>
      <c r="CQ30" s="55"/>
      <c r="CR30" s="54"/>
      <c r="CS30" s="53"/>
      <c r="CT30" s="55"/>
      <c r="CU30" s="54"/>
      <c r="CV30" s="53"/>
      <c r="CW30" s="53"/>
      <c r="CX30" s="55"/>
      <c r="CY30" s="54"/>
      <c r="CZ30" s="53"/>
      <c r="DA30" s="53"/>
      <c r="DC30" s="59"/>
      <c r="DD30" s="59"/>
      <c r="DE30" s="59"/>
      <c r="DF30" s="59"/>
      <c r="DG30" s="59"/>
      <c r="DH30" s="59"/>
      <c r="DI30" s="59"/>
      <c r="DJ30" s="59"/>
      <c r="DK30" s="59"/>
    </row>
    <row r="31" customFormat="false" ht="15" hidden="false" customHeight="true" outlineLevel="0" collapsed="false">
      <c r="A31" s="60" t="str">
        <f aca="false">IF($AQ31=0,"---",IF($AS31&gt;1,"❌ KAL D"&amp;$AS31,IF($AT31&gt;1,"❌ KAL S"&amp;$AT31,IF($AU31&gt;1,"❌ KAL TD"&amp;$AU31,DATE(YEAR($AQ31),MONTH($AQ31),DAY($AQ31))))))</f>
        <v>---</v>
      </c>
      <c r="B31" s="38" t="str">
        <f aca="false">IF($AO31=0,"---",IF($AS31&gt;1,"❌ KAL D"&amp;$AS31,IF($AT31&gt;1,"❌ KAL S"&amp;$AT31,IF($AU31&gt;1,"❌ KAL TD"&amp;$AU31,CHOOSE($AO31,"Po","Út","St","Čt","Pá","So","Ne")))))</f>
        <v>---</v>
      </c>
      <c r="C31" s="31" t="str">
        <f aca="false">IF($AP31=0,"---",IF($AS31&gt;1,"❌ KAL D"&amp;$AS31,IF($AT31&gt;1,"❌ KAL S"&amp;$AT31,IF($AU31&gt;1,"❌ KAL TD"&amp;$AU31,CHOOSE($AP31,"PRACOVNÍ DEN","VÍKEND","SVÁTEK","VÍKEND +SVÁTEK")))))</f>
        <v>---</v>
      </c>
      <c r="D31" s="24" t="str">
        <f aca="false">IF($AR31=0,"---",IF($AS31&gt;1,"❌ KAL D"&amp;$AS31,IF($AT31&gt;1,"❌ KAL S"&amp;$AT31,IF($AU31&gt;1,"❌ KAL TD"&amp;$AU31,CHOOSE($AR31,"Velký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31" s="39" t="str">
        <f aca="false">IF($AN31=0,"---",IF($AS31&gt;1,"❌ KAL D"&amp;$AS31,IF($AT31&gt;1,"❌ KAL S"&amp;$AT31,IF($AU31&gt;1,"❌ KAL TD"&amp;$AU31,$AN31))))</f>
        <v>---</v>
      </c>
      <c r="F31" s="40"/>
      <c r="G31" s="41"/>
      <c r="H31" s="41"/>
      <c r="I31" s="42" t="str">
        <f aca="false">IF($AX31=0,"---",IF($AZ31=0,"❌ PD1 0",IF($AZ31=2,"❌ PD1 2",IF($AZ31=3,"❌ PD1 3",TEXT(INT($AX31/60),"00")&amp;":"&amp;TEXT(MOD($AX31,60),"00")&amp;":00"))))</f>
        <v>---</v>
      </c>
      <c r="J31" s="41"/>
      <c r="K31" s="41"/>
      <c r="L31" s="42" t="str">
        <f aca="false">IF($BA31=0,"---",IF($BC31=0,"❌ PD2 0",IF($BC31=2,"❌ PD2 2",IF($BC31=3,"❌ PD2 3",TEXT(INT($BA31/60),"00")&amp;":"&amp;TEXT(MOD($BA31,60),"00")&amp;":00"))))</f>
        <v>---</v>
      </c>
      <c r="M31" s="41"/>
      <c r="N31" s="41"/>
      <c r="O31" s="42" t="str">
        <f aca="false">IF($BD31=0,"---",IF($BF31=0,"❌ PD3 0",IF($BF31=2,"❌ PD3 2",IF($BF31=3,"❌ PD3 3",TEXT(INT($BD31/60),"00")&amp;":"&amp;TEXT(MOD($BD31,60),"00")&amp;":00"))))</f>
        <v>---</v>
      </c>
      <c r="P31" s="42" t="str">
        <f aca="false">IF($BG31&lt;&gt;1,"❌ PD DEN "&amp;$BG31,IF($BL31=10,"❌ PD DEN 10",IF($BI31=6,"❌ PD DEN 6",IF($BK31=5,"⚠ PD DEN 5",IF($BH31=0,"---",TEXT(INT($BH31/60),"00")&amp;":"&amp;TEXT(MOD($BH31,60),"00")&amp;":00")))))</f>
        <v>---</v>
      </c>
      <c r="Q31" s="43" t="str">
        <f aca="false">IF($BT31=10,"❌ ZDPD 10",IF($BS31=9,"❌ ZDPD 9",IF($BQ31=5,"ℹ️ ZDPD 5",IF($BN31=0,"---",TEXT(INT($BN31/60),"00")&amp;":"&amp;TEXT(MOD($BN31,60),"00")&amp;":00"))))</f>
        <v>---</v>
      </c>
      <c r="R31" s="43" t="str">
        <f aca="false">IF($BT31=10,"❌ PR PŘES 10",IF($BS31=9,"❌ PR PŘES 9",IF($BQ31=5,"ℹ️ PR PŘES 5",IF($BO31=0,"---",TEXT(INT($BO31/60),"00")&amp;":"&amp;TEXT(MOD($BO31,60),"00")&amp;":00"))))</f>
        <v>---</v>
      </c>
      <c r="S31" s="44" t="str">
        <f aca="false">IF(NOT(ISNUMBER($G31)),"---",IF(AND($G31&gt;=TIME(0,0,0),$G31&lt;TIME(6,0,0)),$G31,"---"))</f>
        <v>---</v>
      </c>
      <c r="T31" s="44" t="str">
        <f aca="false">IF(AND($H31&lt;&gt;"",$G31&lt;TIME(6,0,0)),MIN($H31,TIME(6,0,0)),"---")</f>
        <v>---</v>
      </c>
      <c r="U31" s="44" t="str">
        <f aca="false">IF($H31&gt;TIME(22,0,0),MAX($G31,TIME(22,0,0)),"---")</f>
        <v>---</v>
      </c>
      <c r="V31" s="44" t="str">
        <f aca="false">IF($H31&gt;TIME(22,0,0),$H31,"---")</f>
        <v>---</v>
      </c>
      <c r="W31" s="45" t="str">
        <f aca="false">IF($CS31&lt;&gt;1,"❌ NPD "&amp;$CS31,IF($CB31&lt;&gt;1,"❌ NPD "&amp;$CB31,IF($BZ31=0,"---",TEXT(INT($BZ31/60),"00")&amp;":"&amp;TEXT(MOD($BZ31,60),"00")&amp;":00")))</f>
        <v>---</v>
      </c>
      <c r="X31" s="44" t="str">
        <f aca="false">IF(NOT(ISNUMBER($J31)),"---",IF(AND($J31&gt;=TIME(0,0,0),$J31&lt;TIME(6,0,0)),$J31,"---"))</f>
        <v>---</v>
      </c>
      <c r="Y31" s="44" t="str">
        <f aca="false">IF(AND($K31&lt;&gt;"",$J31&lt;TIME(6,0,0)),MIN($K31,TIME(6,0,0)),"---")</f>
        <v>---</v>
      </c>
      <c r="Z31" s="44" t="str">
        <f aca="false">IF($K31&gt;TIME(22,0,0),MAX($J31,TIME(22,0,0)),"---")</f>
        <v>---</v>
      </c>
      <c r="AA31" s="44" t="str">
        <f aca="false">IF($K31&gt;TIME(22,0,0),$K31,"---")</f>
        <v>---</v>
      </c>
      <c r="AB31" s="44" t="str">
        <f aca="false">IF($CS31&lt;&gt;1,"❌ NPD "&amp;$CS31,IF($CI31&lt;&gt;1,"❌ NPD "&amp;$CI31,IF($CG31=0,"---",TEXT(INT($CG31/60),"00")&amp;":"&amp;TEXT(MOD($CG31,60),"00")&amp;":00")))</f>
        <v>---</v>
      </c>
      <c r="AC31" s="44" t="str">
        <f aca="false">IF(NOT(ISNUMBER($M31)),"---",IF(AND($M31&gt;=TIME(0,0,0),$M31&lt;TIME(6,0,0)),$M31,"---"))</f>
        <v>---</v>
      </c>
      <c r="AD31" s="44" t="str">
        <f aca="false">IF(AND($N31&lt;&gt;"",$M31&lt;TIME(6,0,0)),MIN($N31,TIME(6,0,0)),"---")</f>
        <v>---</v>
      </c>
      <c r="AE31" s="44" t="str">
        <f aca="false">IF($N31&gt;TIME(22,0,0),MAX($M31,TIME(22,0,0)),"---")</f>
        <v>---</v>
      </c>
      <c r="AF31" s="44" t="str">
        <f aca="false">IF($N31&gt;TIME(22,0,0),$N31,"---")</f>
        <v>---</v>
      </c>
      <c r="AG31" s="46" t="str">
        <f aca="false">IF($CS31&lt;&gt;1,"❌ NPD "&amp;$CS31,IF($CP31&lt;&gt;1,"❌ NPD "&amp;$CP31,IF($CN31=0,"---",TEXT(INT($CN31/60),"00")&amp;":"&amp;TEXT(MOD($CN31,60),"00")&amp;":00")))</f>
        <v>---</v>
      </c>
      <c r="AH31" s="46" t="str">
        <f aca="false">IF($CS31&lt;&gt;1,"❌ NPD "&amp;$CS31,IF(MIN($CB31,$CI31,$CP31)&lt;&gt;1,"❌ NPD "&amp;MIN($CB31,$CI31,CP31),IF($CQ31=0,"---",TEXT(INT($CQ31/60),"00")&amp;":"&amp;TEXT(MOD($CQ31,60),"00")&amp;":00")))</f>
        <v>---</v>
      </c>
      <c r="AI31" s="46" t="str">
        <f aca="false">IF($CV31&lt;&gt;1,"❌ PR VÍK "&amp;$CV31,IF($CW31=10,"❌ PR VÍK 10",IF($CU31=0,"---",TEXT(INT($CT31/60),"00")&amp;":"&amp;TEXT(MOD($CT31,60),"00")&amp;":00")))</f>
        <v>---</v>
      </c>
      <c r="AJ31" s="45" t="str">
        <f aca="false">IF($CZ31&lt;&gt;1,"❌ PR SV "&amp;$CZ31,IF($DA31=10,"❌ PR SV 10",IF($CX31=0,"---",TEXT(INT($CX31/60),"00")&amp;":"&amp;TEXT(MOD($CX31,60),"00")&amp;":00")))</f>
        <v>---</v>
      </c>
      <c r="AK31" s="19"/>
      <c r="AL31" s="39" t="n">
        <f aca="false">IF($AQ31=0,0,IF($AQ31&lt;&gt;0,YEAR($AQ$15)))</f>
        <v>0</v>
      </c>
      <c r="AM31" s="39" t="n">
        <f aca="false">IF($AQ31=0,0,IF($AQ31&lt;&gt;0,CHOOSE(MONTH($AQ$15), 1,2,3,4,5,6, 7,8,9,10,11,12)))</f>
        <v>0</v>
      </c>
      <c r="AN31" s="39" t="n">
        <f aca="false">IF($AQ31=0,0,WEEKNUM($AQ31,2))</f>
        <v>0</v>
      </c>
      <c r="AO31" s="47" t="n">
        <f aca="false">IF($AQ31=0,0,WEEKDAY($AQ31,2))</f>
        <v>0</v>
      </c>
      <c r="AP31" s="48" t="n">
        <f aca="false">IF($AQ31=0,0, IF(AND($AO31&gt;5,$AR31&lt;&gt;0),4, IF($AR31&lt;&gt;0,3, IF($AO31&gt;5,2, 1))))</f>
        <v>0</v>
      </c>
      <c r="AQ31" s="61" t="n">
        <f aca="false">IF($AQ27=0,0,IF(MONTH($AQ27+1)=MONTH($AQ27),$AQ27+1,0))</f>
        <v>0</v>
      </c>
      <c r="AR31" s="50" t="n">
        <f aca="false">IF($AO31=0,0, IF(AND($AL$3&lt;&gt;0,$AQ31=$AL$3-2),1, IF(AND($AL$3&lt;&gt;0,$AQ31=$AL$3+1),2, IF(AND(DAY($AQ31)=1, MONTH($AQ31)=1),3, IF(AND(DAY($AQ31)=1, MONTH($AQ31)=5),4, IF(AND(DAY($AQ31)=8, MONTH($AQ31)=5),5, IF(AND(DAY($AQ31)=5, MONTH($AQ31)=7),6, IF(AND(DAY($AQ31)=6, MONTH($AQ31)=7),7, IF(AND(DAY($AQ31)=28, MONTH($AQ31)=9),8, IF(AND(DAY($AQ31)=28, MONTH($AQ31)=10),9, IF(AND(DAY($AQ31)=17, MONTH($AQ31)=11),10, IF(AND(DAY($AQ31)=24, MONTH($AQ31)=12),11, IF(AND(DAY($AQ31)=25, MONTH($AQ31)=12),12, IF(AND(DAY($AQ31)=26, MONTH($AQ31)=12),13,0))))))))))))))</f>
        <v>0</v>
      </c>
      <c r="AS31" s="50" t="n">
        <f aca="false">IF($AQ31=0,IF(OR($AO31&lt;&gt;0,$AP31&lt;&gt;0,$AR31&lt;&gt;0),2,1),IF(WEEKDAY($AQ31,2)&lt;&gt;$AO31,3,1))</f>
        <v>1</v>
      </c>
      <c r="AT31" s="50" t="n">
        <f aca="false">IF($AR31=0,1,IF(OR($AR31&lt;1,$AR31&gt;13),3,IF($AQ31=0,2,1)))</f>
        <v>1</v>
      </c>
      <c r="AU31" s="50" t="n">
        <f aca="false">IF($AQ31=0,1,IF(AND($AO31&gt;5,$AR31&lt;&gt;0, $AP31&lt;&gt;4),4,IF(AND($AR31&lt;&gt;0,$AP31&lt;&gt;3,$AO31&lt;=5),3,IF(AND($AO31&gt;5,$AP31&lt;&gt;2,$AR31=0),2,IF(AND($AO31&lt;=5,$AR31=0,$AP31&lt;&gt;1),2,1)))))</f>
        <v>1</v>
      </c>
      <c r="AV31" s="50" t="n">
        <f aca="false">IF(MAX($AS31,$AT31,$AU31)=1,1,MAX($AS31,$AT31,$AU31))</f>
        <v>1</v>
      </c>
      <c r="AX31" s="51" t="n">
        <f aca="false">IF(OR($G31="",$H31=""),0,MAX(0,($H31-$G31)*1440))</f>
        <v>0</v>
      </c>
      <c r="AY31" s="52" t="n">
        <f aca="false">$AX31/60</f>
        <v>0</v>
      </c>
      <c r="AZ31" s="53" t="n">
        <f aca="false">IF(OR($G31="",$H31=""),1,IF(NOT(AND(ISNUMBER($G31),ISNUMBER($H31))),0,IF($H31&lt;$G31,2,IF($BH31=3,3,1))))</f>
        <v>1</v>
      </c>
      <c r="BA31" s="51" t="n">
        <f aca="false">IF(OR($J31="",$K31=""),0,MAX(0,($K31-$J31)*1440))</f>
        <v>0</v>
      </c>
      <c r="BB31" s="54" t="n">
        <f aca="false">$BA31/60</f>
        <v>0</v>
      </c>
      <c r="BC31" s="53" t="n">
        <f aca="false">IF(OR($J31="",$K31=""),1,IF(NOT(AND(ISNUMBER($J31),ISNUMBER($K31))),0,IF($K31&lt;$J31,2,IF($BH31=3,3,1))))</f>
        <v>1</v>
      </c>
      <c r="BD31" s="51" t="n">
        <f aca="false">IF(OR($M31="",$N31=""),0,MAX(0,($N31-$M31)*1440))</f>
        <v>0</v>
      </c>
      <c r="BE31" s="54" t="n">
        <f aca="false">$BD31/60</f>
        <v>0</v>
      </c>
      <c r="BF31" s="53" t="n">
        <f aca="false">IF(OR($M31="",$N31=""),1,IF(NOT(AND(ISNUMBER($M31),ISNUMBER($N31))),0,IF($N31&lt;$M31,2,IF($BH31=3,3,1))))</f>
        <v>1</v>
      </c>
      <c r="BG31" s="53" t="n">
        <f aca="false">IF(COUNTIF(AZ31,0)+COUNTIF(BC31,0)+COUNTIF(BF31,0)&gt;0,0,IF(COUNTIF(AZ31,2)+COUNTIF(BC31,2)+COUNTIF(BF31,2)&gt;0,2,IF(COUNTIF(AZ31,3)+COUNTIF(BC31,3)+COUNTIF(BF31,3)&gt;0,3,1)))</f>
        <v>1</v>
      </c>
      <c r="BH31" s="55" t="n">
        <f aca="false">IFERROR(($H31-$G31)*1440, 0)  + IFERROR(($K31-$J31)*1440, 0)  + IFERROR(($N31-$M31)*1440, 0)</f>
        <v>0</v>
      </c>
      <c r="BI31" s="56" t="n">
        <f aca="false">IF($BG31&lt;&gt;1,$BG31,IF(ABS($BH31-($AX31 +$BA31+ $BD31))&lt; 0.0001,1,6))</f>
        <v>1</v>
      </c>
      <c r="BJ31" s="57" t="n">
        <f aca="false">IF($BH31=3,3,IF($BH31=0,0,$BH31/60))</f>
        <v>0</v>
      </c>
      <c r="BK31" s="53" t="n">
        <f aca="false">IF($BG31&lt;&gt;1,$BG31,IF(ABS($BJ31*60-$BH31)&lt;0.0001,1,5))</f>
        <v>1</v>
      </c>
      <c r="BL31" s="53" t="n">
        <f aca="false">IF($BH31=0,1,IF(ABS($BH31-($AX31+$BA31+$BD31))&lt;0.0001,1,10))</f>
        <v>1</v>
      </c>
      <c r="BN31" s="58" t="n">
        <f aca="false">IF($BT31=10,10,IF($AP31&lt;&gt;1,0,IF(ISNUMBER($R$4),($R$4*60)/5,480)))</f>
        <v>0</v>
      </c>
      <c r="BO31" s="58" t="n">
        <f aca="false">IF($BG31&lt;&gt;1,$BG31,IF($AP31=1,MAX(0,$BH31-$BN31),$BH31))</f>
        <v>0</v>
      </c>
      <c r="BP31" s="57" t="n">
        <f aca="false">IF($BG31&lt;&gt;1, 0, ROUND($BO31/60,4))</f>
        <v>0</v>
      </c>
      <c r="BQ31" s="53" t="n">
        <f aca="false">IF($BG31&lt;&gt;1, $BG31,
 IF(ABS($BO31/60-$BP31)&lt; 0.0001,1,5))</f>
        <v>1</v>
      </c>
      <c r="BR31" s="53" t="n">
        <f aca="false">$BQ31</f>
        <v>1</v>
      </c>
      <c r="BS31" s="53" t="n">
        <f aca="false">IF($BH31&lt;&gt;1,1,IF(NOT(ISNUMBER($BO31)),9,IF($BO31&lt;0,9,IF($BO31&gt;$BH31,9,1))))</f>
        <v>1</v>
      </c>
      <c r="BT31" s="53" t="n">
        <f aca="false">IF($R$4="",1,IF(NOT(ISNUMBER($R$4)),10,IF($R$4&lt;=0,10,IF($R$4&gt;40,10,IF(MOD($R$4,1)&lt;&gt;0,10,1)))))</f>
        <v>1</v>
      </c>
      <c r="BV31" s="55" t="n">
        <f aca="false">IF(OR($G31="",$H31=""),0,MAX(0,(MIN($H31,TIME(6,0,0))-MAX($G31,TIME(0,0,0))) * 1440))</f>
        <v>0</v>
      </c>
      <c r="BW31" s="54" t="n">
        <f aca="false">$BV31/60</f>
        <v>0</v>
      </c>
      <c r="BX31" s="55" t="n">
        <f aca="false">IF(OR($G31="",$H31=""),0,MAX(0,(MIN($H31,1)-MAX($G31,TIME(22,0,0)))*1440))</f>
        <v>0</v>
      </c>
      <c r="BY31" s="54" t="n">
        <f aca="false">$BX31/60</f>
        <v>0</v>
      </c>
      <c r="BZ31" s="55" t="n">
        <f aca="false">$BV31+$BX31</f>
        <v>0</v>
      </c>
      <c r="CA31" s="54" t="n">
        <f aca="false">$BW31+$BY31</f>
        <v>0</v>
      </c>
      <c r="CB31" s="56" t="n">
        <f aca="false">IF($AX31=0,1,IF(NOT(ISNUMBER($BZ31)),0,IF($BZ31&lt;0,7,IF($BZ31&gt;$AX31,8,IF(NOT(ISNUMBER($AX31)),10,1)))))</f>
        <v>1</v>
      </c>
      <c r="CC31" s="55" t="n">
        <f aca="false">IF(OR($J31="",$K31=""),0,MAX(0,(MIN($K31,TIME(6,0,0))-MAX($J31,TIME(0,0,0))) * 1440))</f>
        <v>0</v>
      </c>
      <c r="CD31" s="54" t="n">
        <f aca="false">$CC31/60</f>
        <v>0</v>
      </c>
      <c r="CE31" s="55" t="n">
        <f aca="false">IF(OR($J31="",$K31=""),0,MAX(0,(MIN($K31,1)-MAX($J31,TIME(22,0,0)))*1440))</f>
        <v>0</v>
      </c>
      <c r="CF31" s="54" t="n">
        <f aca="false">$CE31/60</f>
        <v>0</v>
      </c>
      <c r="CG31" s="55" t="n">
        <f aca="false">$CC31+$CE31</f>
        <v>0</v>
      </c>
      <c r="CH31" s="54" t="n">
        <f aca="false">$CD31+$CF31</f>
        <v>0</v>
      </c>
      <c r="CI31" s="56" t="n">
        <f aca="false">IF($BA31=0,1,IF(NOT(ISNUMBER($CG31)),0,IF($CG31&lt;0,7,IF($CG31&gt;$BA31,8,IF(NOT(ISNUMBER($BA31)),10,1)))))</f>
        <v>1</v>
      </c>
      <c r="CJ31" s="55" t="n">
        <f aca="false">IF(OR($M31="",$N31=""),0,MAX(0,(MIN($N31,TIME(6,0,0))-MAX($M31,TIME(0,0,0)))* 1440))</f>
        <v>0</v>
      </c>
      <c r="CK31" s="54" t="n">
        <f aca="false">$CJ31/60</f>
        <v>0</v>
      </c>
      <c r="CL31" s="55" t="n">
        <f aca="false">IF(OR($M31="",$N31=""),0,MAX(0,(MIN($N31,1)-MAX($M31,TIME(22,0,0)))*1440))</f>
        <v>0</v>
      </c>
      <c r="CM31" s="54" t="n">
        <f aca="false">$CL31/60</f>
        <v>0</v>
      </c>
      <c r="CN31" s="55" t="n">
        <f aca="false">$CJ31+$CL31</f>
        <v>0</v>
      </c>
      <c r="CO31" s="54" t="n">
        <f aca="false">$CK31+$CM31</f>
        <v>0</v>
      </c>
      <c r="CP31" s="56" t="n">
        <f aca="false">IF($BD31=0,1,IF(NOT(ISNUMBER($CN31)),0,IF($CN31&lt;0,7,IF($CN31&gt;$BD31,8,IF(NOT(ISNUMBER($BD31)),10,1)))))</f>
        <v>1</v>
      </c>
      <c r="CQ31" s="55" t="n">
        <f aca="false">$BZ31+$CG31+$CN31</f>
        <v>0</v>
      </c>
      <c r="CR31" s="54" t="n">
        <f aca="false">$CA31+$CH31+$CO31</f>
        <v>0</v>
      </c>
      <c r="CS31" s="53" t="n">
        <f aca="false">IF($BG31&lt;&gt;1,$BG31,IF(OR(AND($G31&lt;&gt;"",NOT(ISNUMBER($G31))),AND($H31&lt;&gt;"",NOT(ISNUMBER($H31))),AND($J31&lt;&gt;"",NOT(ISNUMBER($J31))),AND($K31&lt;&gt;"",NOT(ISNUMBER($K31))),AND($M31&lt;&gt;"",NOT(ISNUMBER($M31))),AND($N31&lt;&gt;"",NOT(ISNUMBER($N31)))),0,IF($CQ31&gt;$BH31,10,IF(ABS($CQ31/60-$CR31) &lt; 0.0001,1,5))))</f>
        <v>1</v>
      </c>
      <c r="CT31" s="55" t="n">
        <f aca="false">IF(OR($AP31=2,$AP31=4), $BH31,0)</f>
        <v>0</v>
      </c>
      <c r="CU31" s="54" t="n">
        <f aca="false">$CT31/60</f>
        <v>0</v>
      </c>
      <c r="CV31" s="53" t="n">
        <f aca="false">IF($BG31&lt;&gt;1,$BG31,IF($CT31&gt;$BH31,10,IF(ABS($CT31/60-$CU31) &lt; 0.0001,1,5)))</f>
        <v>1</v>
      </c>
      <c r="CW31" s="53" t="n">
        <f aca="false">IF($BS31=10,10,IF($BH31=0,1,IF(NOT(ISNUMBER($CT31)),10,IF($CT31&lt;0,10,IF($CT31&gt;$BH31,10,1)))))</f>
        <v>1</v>
      </c>
      <c r="CX31" s="55" t="n">
        <f aca="false">IF(OR($AP31=3,$AP31=4), $BH31,0)</f>
        <v>0</v>
      </c>
      <c r="CY31" s="54" t="n">
        <f aca="false">$CX31/60</f>
        <v>0</v>
      </c>
      <c r="CZ31" s="53" t="n">
        <f aca="false">IF($BG31&lt;&gt;1,$BG31,IF($CX31&gt;$BH31,10,IF(ABS($CX31/60-$CY31)&lt;0.0001,1,5)))</f>
        <v>1</v>
      </c>
      <c r="DA31" s="53" t="n">
        <f aca="false">IF($BS31=10,10,IF($BH31=0,1,IF(NOT(ISNUMBER($CW31)),10,IF($CW31&lt;0,10,IF($CW31&gt;$BH31,10,1)))))</f>
        <v>1</v>
      </c>
      <c r="DC31" s="59" t="s">
        <v>163</v>
      </c>
      <c r="DD31" s="59" t="n">
        <v>2</v>
      </c>
      <c r="DE31" s="59" t="s">
        <v>151</v>
      </c>
      <c r="DF31" s="59" t="s">
        <v>167</v>
      </c>
      <c r="DG31" s="59" t="s">
        <v>168</v>
      </c>
      <c r="DH31" s="59" t="s">
        <v>166</v>
      </c>
      <c r="DI31" s="59" t="s">
        <v>169</v>
      </c>
      <c r="DJ31" s="59" t="s">
        <v>170</v>
      </c>
      <c r="DK31" s="59"/>
    </row>
    <row r="32" customFormat="false" ht="15" hidden="false" customHeight="true" outlineLevel="0" collapsed="false">
      <c r="A32" s="60"/>
      <c r="B32" s="38"/>
      <c r="C32" s="31"/>
      <c r="D32" s="24"/>
      <c r="E32" s="39"/>
      <c r="F32" s="40"/>
      <c r="G32" s="41"/>
      <c r="H32" s="41"/>
      <c r="I32" s="42"/>
      <c r="J32" s="41"/>
      <c r="K32" s="41"/>
      <c r="L32" s="42"/>
      <c r="M32" s="41"/>
      <c r="N32" s="41"/>
      <c r="O32" s="42"/>
      <c r="P32" s="42"/>
      <c r="Q32" s="43"/>
      <c r="R32" s="43"/>
      <c r="S32" s="44"/>
      <c r="T32" s="44"/>
      <c r="U32" s="44"/>
      <c r="V32" s="44"/>
      <c r="W32" s="45"/>
      <c r="X32" s="44"/>
      <c r="Y32" s="44"/>
      <c r="Z32" s="44"/>
      <c r="AA32" s="44"/>
      <c r="AB32" s="44"/>
      <c r="AC32" s="44"/>
      <c r="AD32" s="44"/>
      <c r="AE32" s="44"/>
      <c r="AF32" s="44"/>
      <c r="AG32" s="46"/>
      <c r="AH32" s="46"/>
      <c r="AI32" s="46"/>
      <c r="AJ32" s="45"/>
      <c r="AK32" s="19"/>
      <c r="AL32" s="39"/>
      <c r="AM32" s="39"/>
      <c r="AN32" s="39"/>
      <c r="AO32" s="47"/>
      <c r="AP32" s="48"/>
      <c r="AQ32" s="61"/>
      <c r="AR32" s="50"/>
      <c r="AS32" s="50"/>
      <c r="AT32" s="50"/>
      <c r="AU32" s="50"/>
      <c r="AV32" s="50"/>
      <c r="AX32" s="51"/>
      <c r="AY32" s="52"/>
      <c r="AZ32" s="53" t="s">
        <v>147</v>
      </c>
      <c r="BA32" s="51"/>
      <c r="BB32" s="54"/>
      <c r="BC32" s="53"/>
      <c r="BD32" s="51"/>
      <c r="BE32" s="54"/>
      <c r="BF32" s="53"/>
      <c r="BG32" s="53"/>
      <c r="BH32" s="55"/>
      <c r="BI32" s="56"/>
      <c r="BJ32" s="57"/>
      <c r="BK32" s="53"/>
      <c r="BL32" s="53"/>
      <c r="BN32" s="58"/>
      <c r="BO32" s="58"/>
      <c r="BP32" s="57"/>
      <c r="BQ32" s="53" t="s">
        <v>148</v>
      </c>
      <c r="BR32" s="53"/>
      <c r="BS32" s="53"/>
      <c r="BT32" s="53"/>
      <c r="BV32" s="55"/>
      <c r="BW32" s="54"/>
      <c r="BX32" s="55"/>
      <c r="BY32" s="54"/>
      <c r="BZ32" s="55"/>
      <c r="CA32" s="54"/>
      <c r="CB32" s="56"/>
      <c r="CC32" s="55"/>
      <c r="CD32" s="54"/>
      <c r="CE32" s="55"/>
      <c r="CF32" s="54"/>
      <c r="CG32" s="55"/>
      <c r="CH32" s="54"/>
      <c r="CI32" s="56"/>
      <c r="CJ32" s="55"/>
      <c r="CK32" s="54"/>
      <c r="CL32" s="55"/>
      <c r="CM32" s="54"/>
      <c r="CN32" s="55"/>
      <c r="CO32" s="54"/>
      <c r="CP32" s="56"/>
      <c r="CQ32" s="55"/>
      <c r="CR32" s="54"/>
      <c r="CS32" s="53"/>
      <c r="CT32" s="55"/>
      <c r="CU32" s="54"/>
      <c r="CV32" s="53"/>
      <c r="CW32" s="53"/>
      <c r="CX32" s="55"/>
      <c r="CY32" s="54"/>
      <c r="CZ32" s="53"/>
      <c r="DA32" s="53"/>
      <c r="DC32" s="59"/>
      <c r="DD32" s="59"/>
      <c r="DE32" s="59"/>
      <c r="DF32" s="59"/>
      <c r="DG32" s="59"/>
      <c r="DH32" s="59"/>
      <c r="DI32" s="59"/>
      <c r="DJ32" s="59"/>
      <c r="DK32" s="59"/>
    </row>
    <row r="33" customFormat="false" ht="15" hidden="false" customHeight="true" outlineLevel="0" collapsed="false">
      <c r="A33" s="60"/>
      <c r="B33" s="38"/>
      <c r="C33" s="31"/>
      <c r="D33" s="24"/>
      <c r="E33" s="39"/>
      <c r="F33" s="40"/>
      <c r="G33" s="41"/>
      <c r="H33" s="41"/>
      <c r="I33" s="42"/>
      <c r="J33" s="41"/>
      <c r="K33" s="41"/>
      <c r="L33" s="42"/>
      <c r="M33" s="41"/>
      <c r="N33" s="41"/>
      <c r="O33" s="42"/>
      <c r="P33" s="42"/>
      <c r="Q33" s="43"/>
      <c r="R33" s="43"/>
      <c r="S33" s="44"/>
      <c r="T33" s="44"/>
      <c r="U33" s="44"/>
      <c r="V33" s="44"/>
      <c r="W33" s="45"/>
      <c r="X33" s="44"/>
      <c r="Y33" s="44"/>
      <c r="Z33" s="44"/>
      <c r="AA33" s="44"/>
      <c r="AB33" s="44"/>
      <c r="AC33" s="44"/>
      <c r="AD33" s="44"/>
      <c r="AE33" s="44"/>
      <c r="AF33" s="44"/>
      <c r="AG33" s="46"/>
      <c r="AH33" s="46"/>
      <c r="AI33" s="46"/>
      <c r="AJ33" s="45"/>
      <c r="AK33" s="19"/>
      <c r="AL33" s="39"/>
      <c r="AM33" s="39"/>
      <c r="AN33" s="39"/>
      <c r="AO33" s="47"/>
      <c r="AP33" s="48"/>
      <c r="AQ33" s="61"/>
      <c r="AR33" s="50"/>
      <c r="AS33" s="50"/>
      <c r="AT33" s="50"/>
      <c r="AU33" s="50"/>
      <c r="AV33" s="50"/>
      <c r="AX33" s="51"/>
      <c r="AY33" s="52"/>
      <c r="AZ33" s="53" t="s">
        <v>149</v>
      </c>
      <c r="BA33" s="51"/>
      <c r="BB33" s="54"/>
      <c r="BC33" s="53"/>
      <c r="BD33" s="51"/>
      <c r="BE33" s="54"/>
      <c r="BF33" s="53"/>
      <c r="BG33" s="53"/>
      <c r="BH33" s="55"/>
      <c r="BI33" s="56"/>
      <c r="BJ33" s="57"/>
      <c r="BK33" s="53"/>
      <c r="BL33" s="53"/>
      <c r="BN33" s="58"/>
      <c r="BO33" s="58"/>
      <c r="BP33" s="57"/>
      <c r="BQ33" s="57"/>
      <c r="BR33" s="53"/>
      <c r="BS33" s="53"/>
      <c r="BT33" s="53"/>
      <c r="BV33" s="55"/>
      <c r="BW33" s="54"/>
      <c r="BX33" s="55"/>
      <c r="BY33" s="54"/>
      <c r="BZ33" s="55"/>
      <c r="CA33" s="54"/>
      <c r="CB33" s="56"/>
      <c r="CC33" s="55"/>
      <c r="CD33" s="54"/>
      <c r="CE33" s="55"/>
      <c r="CF33" s="54"/>
      <c r="CG33" s="55"/>
      <c r="CH33" s="54"/>
      <c r="CI33" s="56"/>
      <c r="CJ33" s="55"/>
      <c r="CK33" s="54"/>
      <c r="CL33" s="55"/>
      <c r="CM33" s="54"/>
      <c r="CN33" s="55"/>
      <c r="CO33" s="54"/>
      <c r="CP33" s="56"/>
      <c r="CQ33" s="55"/>
      <c r="CR33" s="54"/>
      <c r="CS33" s="53"/>
      <c r="CT33" s="55"/>
      <c r="CU33" s="54"/>
      <c r="CV33" s="53"/>
      <c r="CW33" s="53"/>
      <c r="CX33" s="55"/>
      <c r="CY33" s="54"/>
      <c r="CZ33" s="53"/>
      <c r="DA33" s="53"/>
      <c r="DC33" s="59"/>
      <c r="DD33" s="59"/>
      <c r="DE33" s="59"/>
      <c r="DF33" s="59"/>
      <c r="DG33" s="59"/>
      <c r="DH33" s="59"/>
      <c r="DI33" s="59"/>
      <c r="DJ33" s="59"/>
      <c r="DK33" s="59"/>
    </row>
    <row r="34" customFormat="false" ht="15" hidden="false" customHeight="true" outlineLevel="0" collapsed="false">
      <c r="A34" s="60"/>
      <c r="B34" s="38"/>
      <c r="C34" s="31"/>
      <c r="D34" s="24"/>
      <c r="E34" s="39"/>
      <c r="F34" s="40"/>
      <c r="G34" s="41"/>
      <c r="H34" s="41"/>
      <c r="I34" s="42"/>
      <c r="J34" s="41"/>
      <c r="K34" s="41"/>
      <c r="L34" s="42"/>
      <c r="M34" s="41"/>
      <c r="N34" s="41"/>
      <c r="O34" s="42"/>
      <c r="P34" s="42"/>
      <c r="Q34" s="43"/>
      <c r="R34" s="43"/>
      <c r="S34" s="44"/>
      <c r="T34" s="44"/>
      <c r="U34" s="44"/>
      <c r="V34" s="44"/>
      <c r="W34" s="45"/>
      <c r="X34" s="44"/>
      <c r="Y34" s="44"/>
      <c r="Z34" s="44"/>
      <c r="AA34" s="44"/>
      <c r="AB34" s="44"/>
      <c r="AC34" s="44"/>
      <c r="AD34" s="44"/>
      <c r="AE34" s="44"/>
      <c r="AF34" s="44"/>
      <c r="AG34" s="46"/>
      <c r="AH34" s="46"/>
      <c r="AI34" s="46"/>
      <c r="AJ34" s="45"/>
      <c r="AK34" s="19"/>
      <c r="AL34" s="39"/>
      <c r="AM34" s="39"/>
      <c r="AN34" s="39"/>
      <c r="AO34" s="47"/>
      <c r="AP34" s="48"/>
      <c r="AQ34" s="61"/>
      <c r="AR34" s="50"/>
      <c r="AS34" s="50"/>
      <c r="AT34" s="50"/>
      <c r="AU34" s="50"/>
      <c r="AV34" s="50"/>
      <c r="AX34" s="51"/>
      <c r="AY34" s="52"/>
      <c r="AZ34" s="53" t="s">
        <v>150</v>
      </c>
      <c r="BA34" s="51"/>
      <c r="BB34" s="54"/>
      <c r="BC34" s="53"/>
      <c r="BD34" s="51"/>
      <c r="BE34" s="54"/>
      <c r="BF34" s="53"/>
      <c r="BG34" s="53"/>
      <c r="BH34" s="55"/>
      <c r="BI34" s="56"/>
      <c r="BJ34" s="57"/>
      <c r="BK34" s="53"/>
      <c r="BL34" s="53"/>
      <c r="BN34" s="58"/>
      <c r="BO34" s="58"/>
      <c r="BP34" s="57"/>
      <c r="BQ34" s="57"/>
      <c r="BR34" s="53"/>
      <c r="BS34" s="53"/>
      <c r="BT34" s="53"/>
      <c r="BV34" s="55"/>
      <c r="BW34" s="54"/>
      <c r="BX34" s="55"/>
      <c r="BY34" s="54"/>
      <c r="BZ34" s="55"/>
      <c r="CA34" s="54"/>
      <c r="CB34" s="56"/>
      <c r="CC34" s="55"/>
      <c r="CD34" s="54"/>
      <c r="CE34" s="55"/>
      <c r="CF34" s="54"/>
      <c r="CG34" s="55"/>
      <c r="CH34" s="54"/>
      <c r="CI34" s="56"/>
      <c r="CJ34" s="55"/>
      <c r="CK34" s="54"/>
      <c r="CL34" s="55"/>
      <c r="CM34" s="54"/>
      <c r="CN34" s="55"/>
      <c r="CO34" s="54"/>
      <c r="CP34" s="56"/>
      <c r="CQ34" s="55"/>
      <c r="CR34" s="54"/>
      <c r="CS34" s="53"/>
      <c r="CT34" s="55"/>
      <c r="CU34" s="54"/>
      <c r="CV34" s="53"/>
      <c r="CW34" s="53"/>
      <c r="CX34" s="55"/>
      <c r="CY34" s="54"/>
      <c r="CZ34" s="53"/>
      <c r="DA34" s="53"/>
      <c r="DC34" s="59"/>
      <c r="DD34" s="59"/>
      <c r="DE34" s="59"/>
      <c r="DF34" s="59"/>
      <c r="DG34" s="59"/>
      <c r="DH34" s="59"/>
      <c r="DI34" s="59"/>
      <c r="DJ34" s="59"/>
      <c r="DK34" s="59"/>
    </row>
    <row r="35" customFormat="false" ht="15" hidden="false" customHeight="true" outlineLevel="0" collapsed="false">
      <c r="A35" s="60" t="str">
        <f aca="false">IF($AQ35=0,"---",IF($AS35&gt;1,"❌ KAL D"&amp;$AS35,IF($AT35&gt;1,"❌ KAL S"&amp;$AT35,IF($AU35&gt;1,"❌ KAL TD"&amp;$AU35,DATE(YEAR($AQ35),MONTH($AQ35),DAY($AQ35))))))</f>
        <v>---</v>
      </c>
      <c r="B35" s="38" t="str">
        <f aca="false">IF($AO35=0,"---",IF($AS35&gt;1,"❌ KAL D"&amp;$AS35,IF($AT35&gt;1,"❌ KAL S"&amp;$AT35,IF($AU35&gt;1,"❌ KAL TD"&amp;$AU35,CHOOSE($AO35,"Po","Út","St","Čt","Pá","So","Ne")))))</f>
        <v>---</v>
      </c>
      <c r="C35" s="31" t="str">
        <f aca="false">IF($AP35=0,"---",IF($AS35&gt;1,"❌ KAL D"&amp;$AS35,IF($AT35&gt;1,"❌ KAL S"&amp;$AT35,IF($AU35&gt;1,"❌ KAL TD"&amp;$AU35,CHOOSE($AP35,"PRACOVNÍ DEN","VÍKEND","SVÁTEK","VÍKEND +SVÁTEK")))))</f>
        <v>---</v>
      </c>
      <c r="D35" s="24" t="str">
        <f aca="false">IF($AR35=0,"---",IF($AS35&gt;1,"❌ KAL D"&amp;$AS35,IF($AT35&gt;1,"❌ KAL S"&amp;$AT35,IF($AU35&gt;1,"❌ KAL TD"&amp;$AU35,CHOOSE($AR35,"Velký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35" s="39" t="str">
        <f aca="false">IF($AN35=0,"---",IF($AS35&gt;1,"❌ KAL D"&amp;$AS35,IF($AT35&gt;1,"❌ KAL S"&amp;$AT35,IF($AU35&gt;1,"❌ KAL TD"&amp;$AU35,$AN35))))</f>
        <v>---</v>
      </c>
      <c r="F35" s="40"/>
      <c r="G35" s="41"/>
      <c r="H35" s="41"/>
      <c r="I35" s="42" t="str">
        <f aca="false">IF($AX35=0,"---",IF($AZ35=0,"❌ PD1 0",IF($AZ35=2,"❌ PD1 2",IF($AZ35=3,"❌ PD1 3",TEXT(INT($AX35/60),"00")&amp;":"&amp;TEXT(MOD($AX35,60),"00")&amp;":00"))))</f>
        <v>---</v>
      </c>
      <c r="J35" s="41"/>
      <c r="K35" s="41"/>
      <c r="L35" s="42" t="str">
        <f aca="false">IF($BA35=0,"---",IF($BC35=0,"❌ PD2 0",IF($BC35=2,"❌ PD2 2",IF($BC35=3,"❌ PD2 3",TEXT(INT($BA35/60),"00")&amp;":"&amp;TEXT(MOD($BA35,60),"00")&amp;":00"))))</f>
        <v>---</v>
      </c>
      <c r="M35" s="41"/>
      <c r="N35" s="41"/>
      <c r="O35" s="42" t="str">
        <f aca="false">IF($BD35=0,"---",IF($BF35=0,"❌ PD3 0",IF($BF35=2,"❌ PD3 2",IF($BF35=3,"❌ PD3 3",TEXT(INT($BD35/60),"00")&amp;":"&amp;TEXT(MOD($BD35,60),"00")&amp;":00"))))</f>
        <v>---</v>
      </c>
      <c r="P35" s="42" t="str">
        <f aca="false">IF($BG35&lt;&gt;1,"❌ PD DEN "&amp;$BG35,IF($BL35=10,"❌ PD DEN 10",IF($BI35=6,"❌ PD DEN 6",IF($BK35=5,"⚠ PD DEN 5",IF($BH35=0,"---",TEXT(INT($BH35/60),"00")&amp;":"&amp;TEXT(MOD($BH35,60),"00")&amp;":00")))))</f>
        <v>---</v>
      </c>
      <c r="Q35" s="43" t="str">
        <f aca="false">IF($BT35=10,"❌ ZDPD 10",IF($BS35=9,"❌ ZDPD 9",IF($BQ35=5,"ℹ️ ZDPD 5",IF($BN35=0,"---",TEXT(INT($BN35/60),"00")&amp;":"&amp;TEXT(MOD($BN35,60),"00")&amp;":00"))))</f>
        <v>---</v>
      </c>
      <c r="R35" s="43" t="str">
        <f aca="false">IF($BT35=10,"❌ PR PŘES 10",IF($BS35=9,"❌ PR PŘES 9",IF($BQ35=5,"ℹ️ PR PŘES 5",IF($BO35=0,"---",TEXT(INT($BO35/60),"00")&amp;":"&amp;TEXT(MOD($BO35,60),"00")&amp;":00"))))</f>
        <v>---</v>
      </c>
      <c r="S35" s="44" t="str">
        <f aca="false">IF(NOT(ISNUMBER($G35)),"---",IF(AND($G35&gt;=TIME(0,0,0),$G35&lt;TIME(6,0,0)),$G35,"---"))</f>
        <v>---</v>
      </c>
      <c r="T35" s="44" t="str">
        <f aca="false">IF(AND($H35&lt;&gt;"",$G35&lt;TIME(6,0,0)),MIN($H35,TIME(6,0,0)),"---")</f>
        <v>---</v>
      </c>
      <c r="U35" s="44" t="str">
        <f aca="false">IF($H35&gt;TIME(22,0,0),MAX($G35,TIME(22,0,0)),"---")</f>
        <v>---</v>
      </c>
      <c r="V35" s="44" t="str">
        <f aca="false">IF($H35&gt;TIME(22,0,0),$H35,"---")</f>
        <v>---</v>
      </c>
      <c r="W35" s="45" t="str">
        <f aca="false">IF($CS35&lt;&gt;1,"❌ NPD "&amp;$CS35,IF($CB35&lt;&gt;1,"❌ NPD "&amp;$CB35,IF($BZ35=0,"---",TEXT(INT($BZ35/60),"00")&amp;":"&amp;TEXT(MOD($BZ35,60),"00")&amp;":00")))</f>
        <v>---</v>
      </c>
      <c r="X35" s="44" t="str">
        <f aca="false">IF(NOT(ISNUMBER($J35)),"---",IF(AND($J35&gt;=TIME(0,0,0),$J35&lt;TIME(6,0,0)),$J35,"---"))</f>
        <v>---</v>
      </c>
      <c r="Y35" s="44" t="str">
        <f aca="false">IF(AND($K35&lt;&gt;"",$J35&lt;TIME(6,0,0)),MIN($K35,TIME(6,0,0)),"---")</f>
        <v>---</v>
      </c>
      <c r="Z35" s="44" t="str">
        <f aca="false">IF($K35&gt;TIME(22,0,0),MAX($J35,TIME(22,0,0)),"---")</f>
        <v>---</v>
      </c>
      <c r="AA35" s="44" t="str">
        <f aca="false">IF($K35&gt;TIME(22,0,0),$K35,"---")</f>
        <v>---</v>
      </c>
      <c r="AB35" s="44" t="str">
        <f aca="false">IF($CS35&lt;&gt;1,"❌ NPD "&amp;$CS35,IF($CI35&lt;&gt;1,"❌ NPD "&amp;$CI35,IF($CG35=0,"---",TEXT(INT($CG35/60),"00")&amp;":"&amp;TEXT(MOD($CG35,60),"00")&amp;":00")))</f>
        <v>---</v>
      </c>
      <c r="AC35" s="44" t="str">
        <f aca="false">IF(NOT(ISNUMBER($M35)),"---",IF(AND($M35&gt;=TIME(0,0,0),$M35&lt;TIME(6,0,0)),$M35,"---"))</f>
        <v>---</v>
      </c>
      <c r="AD35" s="44" t="str">
        <f aca="false">IF(AND($N35&lt;&gt;"",$M35&lt;TIME(6,0,0)),MIN($N35,TIME(6,0,0)),"---")</f>
        <v>---</v>
      </c>
      <c r="AE35" s="44" t="str">
        <f aca="false">IF($N35&gt;TIME(22,0,0),MAX($M35,TIME(22,0,0)),"---")</f>
        <v>---</v>
      </c>
      <c r="AF35" s="44" t="str">
        <f aca="false">IF($N35&gt;TIME(22,0,0),$N35,"---")</f>
        <v>---</v>
      </c>
      <c r="AG35" s="46" t="str">
        <f aca="false">IF($CS35&lt;&gt;1,"❌ NPD "&amp;$CS35,IF($CP35&lt;&gt;1,"❌ NPD "&amp;$CP35,IF($CN35=0,"---",TEXT(INT($CN35/60),"00")&amp;":"&amp;TEXT(MOD($CN35,60),"00")&amp;":00")))</f>
        <v>---</v>
      </c>
      <c r="AH35" s="46" t="str">
        <f aca="false">IF($CS35&lt;&gt;1,"❌ NPD "&amp;$CS35,IF(MIN($CB35,$CI35,$CP35)&lt;&gt;1,"❌ NPD "&amp;MIN($CB35,$CI35,CP35),IF($CQ35=0,"---",TEXT(INT($CQ35/60),"00")&amp;":"&amp;TEXT(MOD($CQ35,60),"00")&amp;":00")))</f>
        <v>---</v>
      </c>
      <c r="AI35" s="46" t="str">
        <f aca="false">IF($CV35&lt;&gt;1,"❌ PR VÍK "&amp;$CV35,IF($CW35=10,"❌ PR VÍK 10",IF($CU35=0,"---",TEXT(INT($CT35/60),"00")&amp;":"&amp;TEXT(MOD($CT35,60),"00")&amp;":00")))</f>
        <v>---</v>
      </c>
      <c r="AJ35" s="45" t="str">
        <f aca="false">IF($CZ35&lt;&gt;1,"❌ PR SV "&amp;$CZ35,IF($DA35=10,"❌ PR SV 10",IF($CX35=0,"---",TEXT(INT($CX35/60),"00")&amp;":"&amp;TEXT(MOD($CX35,60),"00")&amp;":00")))</f>
        <v>---</v>
      </c>
      <c r="AK35" s="19"/>
      <c r="AL35" s="39" t="n">
        <f aca="false">IF($AQ35=0,0,IF($AQ35&lt;&gt;0,YEAR($AQ$15)))</f>
        <v>0</v>
      </c>
      <c r="AM35" s="39" t="n">
        <f aca="false">IF($AQ35=0,0,IF($AQ35&lt;&gt;0,CHOOSE(MONTH($AQ$15), 1,2,3,4,5,6, 7,8,9,10,11,12)))</f>
        <v>0</v>
      </c>
      <c r="AN35" s="39" t="n">
        <f aca="false">IF($AQ35=0,0,WEEKNUM($AQ35,2))</f>
        <v>0</v>
      </c>
      <c r="AO35" s="47" t="n">
        <f aca="false">IF($AQ35=0,0,WEEKDAY($AQ35,2))</f>
        <v>0</v>
      </c>
      <c r="AP35" s="48" t="n">
        <f aca="false">IF($AQ35=0,0, IF(AND($AO35&gt;5,$AR35&lt;&gt;0),4, IF($AR35&lt;&gt;0,3, IF($AO35&gt;5,2, 1))))</f>
        <v>0</v>
      </c>
      <c r="AQ35" s="61" t="n">
        <f aca="false">IF($AQ31=0,0,IF(MONTH($AQ31+1)=MONTH($AQ31),$AQ31+1,0))</f>
        <v>0</v>
      </c>
      <c r="AR35" s="50" t="n">
        <f aca="false">IF($AO35=0,0, IF(AND($AL$3&lt;&gt;0,$AQ35=$AL$3-2),1, IF(AND($AL$3&lt;&gt;0,$AQ35=$AL$3+1),2, IF(AND(DAY($AQ35)=1, MONTH($AQ35)=1),3, IF(AND(DAY($AQ35)=1, MONTH($AQ35)=5),4, IF(AND(DAY($AQ35)=8, MONTH($AQ35)=5),5, IF(AND(DAY($AQ35)=5, MONTH($AQ35)=7),6, IF(AND(DAY($AQ35)=6, MONTH($AQ35)=7),7, IF(AND(DAY($AQ35)=28, MONTH($AQ35)=9),8, IF(AND(DAY($AQ35)=28, MONTH($AQ35)=10),9, IF(AND(DAY($AQ35)=17, MONTH($AQ35)=11),10, IF(AND(DAY($AQ35)=24, MONTH($AQ35)=12),11, IF(AND(DAY($AQ35)=25, MONTH($AQ35)=12),12, IF(AND(DAY($AQ35)=26, MONTH($AQ35)=12),13,0))))))))))))))</f>
        <v>0</v>
      </c>
      <c r="AS35" s="50" t="n">
        <f aca="false">IF($AQ35=0,IF(OR($AO35&lt;&gt;0,$AP35&lt;&gt;0,$AR35&lt;&gt;0),2,1),IF(WEEKDAY($AQ35,2)&lt;&gt;$AO35,3,1))</f>
        <v>1</v>
      </c>
      <c r="AT35" s="50" t="n">
        <f aca="false">IF($AR35=0,1,IF(OR($AR35&lt;1,$AR35&gt;13),3,IF($AQ35=0,2,1)))</f>
        <v>1</v>
      </c>
      <c r="AU35" s="50" t="n">
        <f aca="false">IF($AQ35=0,1,IF(AND($AO35&gt;5,$AR35&lt;&gt;0, $AP35&lt;&gt;4),4,IF(AND($AR35&lt;&gt;0,$AP35&lt;&gt;3,$AO35&lt;=5),3,IF(AND($AO35&gt;5,$AP35&lt;&gt;2,$AR35=0),2,IF(AND($AO35&lt;=5,$AR35=0,$AP35&lt;&gt;1),2,1)))))</f>
        <v>1</v>
      </c>
      <c r="AV35" s="50" t="n">
        <f aca="false">IF(MAX($AS35,$AT35,$AU35)=1,1,MAX($AS35,$AT35,$AU35))</f>
        <v>1</v>
      </c>
      <c r="AX35" s="51" t="n">
        <f aca="false">IF(OR($G35="",$H35=""),0,MAX(0,($H35-$G35)*1440))</f>
        <v>0</v>
      </c>
      <c r="AY35" s="52" t="n">
        <f aca="false">$AX35/60</f>
        <v>0</v>
      </c>
      <c r="AZ35" s="53" t="n">
        <f aca="false">IF(OR($G35="",$H35=""),1,IF(NOT(AND(ISNUMBER($G35),ISNUMBER($H35))),0,IF($H35&lt;$G35,2,IF($BH35=3,3,1))))</f>
        <v>1</v>
      </c>
      <c r="BA35" s="51" t="n">
        <f aca="false">IF(OR($J35="",$K35=""),0,MAX(0,($K35-$J35)*1440))</f>
        <v>0</v>
      </c>
      <c r="BB35" s="54" t="n">
        <f aca="false">$BA35/60</f>
        <v>0</v>
      </c>
      <c r="BC35" s="53" t="n">
        <f aca="false">IF(OR($J35="",$K35=""),1,IF(NOT(AND(ISNUMBER($J35),ISNUMBER($K35))),0,IF($K35&lt;$J35,2,IF($BH35=3,3,1))))</f>
        <v>1</v>
      </c>
      <c r="BD35" s="51" t="n">
        <f aca="false">IF(OR($M35="",$N35=""),0,MAX(0,($N35-$M35)*1440))</f>
        <v>0</v>
      </c>
      <c r="BE35" s="54" t="n">
        <f aca="false">$BD35/60</f>
        <v>0</v>
      </c>
      <c r="BF35" s="53" t="n">
        <f aca="false">IF(OR($M35="",$N35=""),1,IF(NOT(AND(ISNUMBER($M35),ISNUMBER($N35))),0,IF($N35&lt;$M35,2,IF($BH35=3,3,1))))</f>
        <v>1</v>
      </c>
      <c r="BG35" s="53" t="n">
        <f aca="false">IF(COUNTIF(AZ35,0)+COUNTIF(BC35,0)+COUNTIF(BF35,0)&gt;0,0,IF(COUNTIF(AZ35,2)+COUNTIF(BC35,2)+COUNTIF(BF35,2)&gt;0,2,IF(COUNTIF(AZ35,3)+COUNTIF(BC35,3)+COUNTIF(BF35,3)&gt;0,3,1)))</f>
        <v>1</v>
      </c>
      <c r="BH35" s="55" t="n">
        <f aca="false">IFERROR(($H35-$G35)*1440, 0)  + IFERROR(($K35-$J35)*1440, 0)  + IFERROR(($N35-$M35)*1440, 0)</f>
        <v>0</v>
      </c>
      <c r="BI35" s="56" t="n">
        <f aca="false">IF($BG35&lt;&gt;1,$BG35,IF(ABS($BH35-($AX35 +$BA35+ $BD35))&lt; 0.0001,1,6))</f>
        <v>1</v>
      </c>
      <c r="BJ35" s="57" t="n">
        <f aca="false">IF($BH35=3,3,IF($BH35=0,0,$BH35/60))</f>
        <v>0</v>
      </c>
      <c r="BK35" s="53" t="n">
        <f aca="false">IF($BG35&lt;&gt;1,$BG35,IF(ABS($BJ35*60-$BH35)&lt;0.0001,1,5))</f>
        <v>1</v>
      </c>
      <c r="BL35" s="53" t="n">
        <f aca="false">IF($BH35=0,1,IF(ABS($BH35-($AX35+$BA35+$BD35))&lt;0.0001,1,10))</f>
        <v>1</v>
      </c>
      <c r="BN35" s="58" t="n">
        <f aca="false">IF($BT35=10,10,IF($AP35&lt;&gt;1,0,IF(ISNUMBER($R$4),($R$4*60)/5,480)))</f>
        <v>0</v>
      </c>
      <c r="BO35" s="58" t="n">
        <f aca="false">IF($BG35&lt;&gt;1,$BG35,IF($AP35=1,MAX(0,$BH35-$BN35),$BH35))</f>
        <v>0</v>
      </c>
      <c r="BP35" s="57" t="n">
        <f aca="false">IF($BG35&lt;&gt;1, 0, ROUND($BO35/60,4))</f>
        <v>0</v>
      </c>
      <c r="BQ35" s="53" t="n">
        <f aca="false">IF($BG35&lt;&gt;1, $BG35,
 IF(ABS($BO35/60-$BP35)&lt; 0.0001,1,5))</f>
        <v>1</v>
      </c>
      <c r="BR35" s="53" t="n">
        <f aca="false">$BQ35</f>
        <v>1</v>
      </c>
      <c r="BS35" s="53" t="n">
        <f aca="false">IF($BH35&lt;&gt;1,1,IF(NOT(ISNUMBER($BO35)),9,IF($BO35&lt;0,9,IF($BO35&gt;$BH35,9,1))))</f>
        <v>1</v>
      </c>
      <c r="BT35" s="53" t="n">
        <f aca="false">IF($R$4="",1,IF(NOT(ISNUMBER($R$4)),10,IF($R$4&lt;=0,10,IF($R$4&gt;40,10,IF(MOD($R$4,1)&lt;&gt;0,10,1)))))</f>
        <v>1</v>
      </c>
      <c r="BV35" s="55" t="n">
        <f aca="false">IF(OR($G35="",$H35=""),0,MAX(0,(MIN($H35,TIME(6,0,0))-MAX($G35,TIME(0,0,0))) * 1440))</f>
        <v>0</v>
      </c>
      <c r="BW35" s="54" t="n">
        <f aca="false">$BV35/60</f>
        <v>0</v>
      </c>
      <c r="BX35" s="55" t="n">
        <f aca="false">IF(OR($G35="",$H35=""),0,MAX(0,(MIN($H35,1)-MAX($G35,TIME(22,0,0)))*1440))</f>
        <v>0</v>
      </c>
      <c r="BY35" s="54" t="n">
        <f aca="false">$BX35/60</f>
        <v>0</v>
      </c>
      <c r="BZ35" s="55" t="n">
        <f aca="false">$BV35+$BX35</f>
        <v>0</v>
      </c>
      <c r="CA35" s="54" t="n">
        <f aca="false">$BW35+$BY35</f>
        <v>0</v>
      </c>
      <c r="CB35" s="56" t="n">
        <f aca="false">IF($AX35=0,1,IF(NOT(ISNUMBER($BZ35)),0,IF($BZ35&lt;0,7,IF($BZ35&gt;$AX35,8,IF(NOT(ISNUMBER($AX35)),10,1)))))</f>
        <v>1</v>
      </c>
      <c r="CC35" s="55" t="n">
        <f aca="false">IF(OR($J35="",$K35=""),0,MAX(0,(MIN($K35,TIME(6,0,0))-MAX($J35,TIME(0,0,0))) * 1440))</f>
        <v>0</v>
      </c>
      <c r="CD35" s="54" t="n">
        <f aca="false">$CC35/60</f>
        <v>0</v>
      </c>
      <c r="CE35" s="55" t="n">
        <f aca="false">IF(OR($J35="",$K35=""),0,MAX(0,(MIN($K35,1)-MAX($J35,TIME(22,0,0)))*1440))</f>
        <v>0</v>
      </c>
      <c r="CF35" s="54" t="n">
        <f aca="false">$CE35/60</f>
        <v>0</v>
      </c>
      <c r="CG35" s="55" t="n">
        <f aca="false">$CC35+$CE35</f>
        <v>0</v>
      </c>
      <c r="CH35" s="54" t="n">
        <f aca="false">$CD35+$CF35</f>
        <v>0</v>
      </c>
      <c r="CI35" s="56" t="n">
        <f aca="false">IF($BA35=0,1,IF(NOT(ISNUMBER($CG35)),0,IF($CG35&lt;0,7,IF($CG35&gt;$BA35,8,IF(NOT(ISNUMBER($BA35)),10,1)))))</f>
        <v>1</v>
      </c>
      <c r="CJ35" s="55" t="n">
        <f aca="false">IF(OR($M35="",$N35=""),0,MAX(0,(MIN($N35,TIME(6,0,0))-MAX($M35,TIME(0,0,0)))* 1440))</f>
        <v>0</v>
      </c>
      <c r="CK35" s="54" t="n">
        <f aca="false">$CJ35/60</f>
        <v>0</v>
      </c>
      <c r="CL35" s="55" t="n">
        <f aca="false">IF(OR($M35="",$N35=""),0,MAX(0,(MIN($N35,1)-MAX($M35,TIME(22,0,0)))*1440))</f>
        <v>0</v>
      </c>
      <c r="CM35" s="54" t="n">
        <f aca="false">$CL35/60</f>
        <v>0</v>
      </c>
      <c r="CN35" s="55" t="n">
        <f aca="false">$CJ35+$CL35</f>
        <v>0</v>
      </c>
      <c r="CO35" s="54" t="n">
        <f aca="false">$CK35+$CM35</f>
        <v>0</v>
      </c>
      <c r="CP35" s="56" t="n">
        <f aca="false">IF($BD35=0,1,IF(NOT(ISNUMBER($CN35)),0,IF($CN35&lt;0,7,IF($CN35&gt;$BD35,8,IF(NOT(ISNUMBER($BD35)),10,1)))))</f>
        <v>1</v>
      </c>
      <c r="CQ35" s="55" t="n">
        <f aca="false">$BZ35+$CG35+$CN35</f>
        <v>0</v>
      </c>
      <c r="CR35" s="54" t="n">
        <f aca="false">$CA35+$CH35+$CO35</f>
        <v>0</v>
      </c>
      <c r="CS35" s="53" t="n">
        <f aca="false">IF($BG35&lt;&gt;1,$BG35,IF(OR(AND($G35&lt;&gt;"",NOT(ISNUMBER($G35))),AND($H35&lt;&gt;"",NOT(ISNUMBER($H35))),AND($J35&lt;&gt;"",NOT(ISNUMBER($J35))),AND($K35&lt;&gt;"",NOT(ISNUMBER($K35))),AND($M35&lt;&gt;"",NOT(ISNUMBER($M35))),AND($N35&lt;&gt;"",NOT(ISNUMBER($N35)))),0,IF($CQ35&gt;$BH35,10,IF(ABS($CQ35/60-$CR35) &lt; 0.0001,1,5))))</f>
        <v>1</v>
      </c>
      <c r="CT35" s="55" t="n">
        <f aca="false">IF(OR($AP35=2,$AP35=4), $BH35,0)</f>
        <v>0</v>
      </c>
      <c r="CU35" s="54" t="n">
        <f aca="false">$CT35/60</f>
        <v>0</v>
      </c>
      <c r="CV35" s="53" t="n">
        <f aca="false">IF($BG35&lt;&gt;1,$BG35,IF($CT35&gt;$BH35,10,IF(ABS($CT35/60-$CU35) &lt; 0.0001,1,5)))</f>
        <v>1</v>
      </c>
      <c r="CW35" s="53" t="n">
        <f aca="false">IF($BS35=10,10,IF($BH35=0,1,IF(NOT(ISNUMBER($CT35)),10,IF($CT35&lt;0,10,IF($CT35&gt;$BH35,10,1)))))</f>
        <v>1</v>
      </c>
      <c r="CX35" s="55" t="n">
        <f aca="false">IF(OR($AP35=3,$AP35=4), $BH35,0)</f>
        <v>0</v>
      </c>
      <c r="CY35" s="54" t="n">
        <f aca="false">$CX35/60</f>
        <v>0</v>
      </c>
      <c r="CZ35" s="53" t="n">
        <f aca="false">IF($BG35&lt;&gt;1,$BG35,IF($CX35&gt;$BH35,10,IF(ABS($CX35/60-$CY35)&lt;0.0001,1,5)))</f>
        <v>1</v>
      </c>
      <c r="DA35" s="53" t="n">
        <f aca="false">IF($BS35=10,10,IF($BH35=0,1,IF(NOT(ISNUMBER($CW35)),10,IF($CW35&lt;0,10,IF($CW35&gt;$BH35,10,1)))))</f>
        <v>1</v>
      </c>
      <c r="DC35" s="59" t="s">
        <v>163</v>
      </c>
      <c r="DD35" s="59" t="n">
        <v>3</v>
      </c>
      <c r="DE35" s="59" t="s">
        <v>157</v>
      </c>
      <c r="DF35" s="59" t="s">
        <v>171</v>
      </c>
      <c r="DG35" s="59" t="s">
        <v>172</v>
      </c>
      <c r="DH35" s="59" t="s">
        <v>173</v>
      </c>
      <c r="DI35" s="59" t="s">
        <v>174</v>
      </c>
      <c r="DJ35" s="59" t="s">
        <v>175</v>
      </c>
      <c r="DK35" s="59" t="s">
        <v>176</v>
      </c>
    </row>
    <row r="36" customFormat="false" ht="15" hidden="false" customHeight="true" outlineLevel="0" collapsed="false">
      <c r="A36" s="60"/>
      <c r="B36" s="38"/>
      <c r="C36" s="31"/>
      <c r="D36" s="24"/>
      <c r="E36" s="39"/>
      <c r="F36" s="40"/>
      <c r="G36" s="41"/>
      <c r="H36" s="41"/>
      <c r="I36" s="42"/>
      <c r="J36" s="41"/>
      <c r="K36" s="41"/>
      <c r="L36" s="42"/>
      <c r="M36" s="41"/>
      <c r="N36" s="41"/>
      <c r="O36" s="42"/>
      <c r="P36" s="42"/>
      <c r="Q36" s="43"/>
      <c r="R36" s="43"/>
      <c r="S36" s="44"/>
      <c r="T36" s="44"/>
      <c r="U36" s="44"/>
      <c r="V36" s="44"/>
      <c r="W36" s="45"/>
      <c r="X36" s="44"/>
      <c r="Y36" s="44"/>
      <c r="Z36" s="44"/>
      <c r="AA36" s="44"/>
      <c r="AB36" s="44"/>
      <c r="AC36" s="44"/>
      <c r="AD36" s="44"/>
      <c r="AE36" s="44"/>
      <c r="AF36" s="44"/>
      <c r="AG36" s="46"/>
      <c r="AH36" s="46"/>
      <c r="AI36" s="46"/>
      <c r="AJ36" s="45"/>
      <c r="AK36" s="19"/>
      <c r="AL36" s="39"/>
      <c r="AM36" s="39"/>
      <c r="AN36" s="39"/>
      <c r="AO36" s="47"/>
      <c r="AP36" s="48"/>
      <c r="AQ36" s="61"/>
      <c r="AR36" s="50"/>
      <c r="AS36" s="50"/>
      <c r="AT36" s="50"/>
      <c r="AU36" s="50"/>
      <c r="AV36" s="50"/>
      <c r="AX36" s="51"/>
      <c r="AY36" s="52"/>
      <c r="AZ36" s="53" t="s">
        <v>147</v>
      </c>
      <c r="BA36" s="51"/>
      <c r="BB36" s="54"/>
      <c r="BC36" s="53"/>
      <c r="BD36" s="51"/>
      <c r="BE36" s="54"/>
      <c r="BF36" s="53"/>
      <c r="BG36" s="53"/>
      <c r="BH36" s="55"/>
      <c r="BI36" s="56"/>
      <c r="BJ36" s="57"/>
      <c r="BK36" s="53"/>
      <c r="BL36" s="53"/>
      <c r="BN36" s="58"/>
      <c r="BO36" s="58"/>
      <c r="BP36" s="57"/>
      <c r="BQ36" s="53" t="s">
        <v>148</v>
      </c>
      <c r="BR36" s="53"/>
      <c r="BS36" s="53"/>
      <c r="BT36" s="53"/>
      <c r="BV36" s="55"/>
      <c r="BW36" s="54"/>
      <c r="BX36" s="55"/>
      <c r="BY36" s="54"/>
      <c r="BZ36" s="55"/>
      <c r="CA36" s="54"/>
      <c r="CB36" s="56"/>
      <c r="CC36" s="55"/>
      <c r="CD36" s="54"/>
      <c r="CE36" s="55"/>
      <c r="CF36" s="54"/>
      <c r="CG36" s="55"/>
      <c r="CH36" s="54"/>
      <c r="CI36" s="56"/>
      <c r="CJ36" s="55"/>
      <c r="CK36" s="54"/>
      <c r="CL36" s="55"/>
      <c r="CM36" s="54"/>
      <c r="CN36" s="55"/>
      <c r="CO36" s="54"/>
      <c r="CP36" s="56"/>
      <c r="CQ36" s="55"/>
      <c r="CR36" s="54"/>
      <c r="CS36" s="53"/>
      <c r="CT36" s="55"/>
      <c r="CU36" s="54"/>
      <c r="CV36" s="53"/>
      <c r="CW36" s="53"/>
      <c r="CX36" s="55"/>
      <c r="CY36" s="54"/>
      <c r="CZ36" s="53"/>
      <c r="DA36" s="53"/>
      <c r="DC36" s="59"/>
      <c r="DD36" s="59"/>
      <c r="DE36" s="59"/>
      <c r="DF36" s="59"/>
      <c r="DG36" s="59"/>
      <c r="DH36" s="59"/>
      <c r="DI36" s="59"/>
      <c r="DJ36" s="59"/>
      <c r="DK36" s="59"/>
    </row>
    <row r="37" customFormat="false" ht="15" hidden="false" customHeight="true" outlineLevel="0" collapsed="false">
      <c r="A37" s="60"/>
      <c r="B37" s="38"/>
      <c r="C37" s="31"/>
      <c r="D37" s="24"/>
      <c r="E37" s="39"/>
      <c r="F37" s="40"/>
      <c r="G37" s="41"/>
      <c r="H37" s="41"/>
      <c r="I37" s="42"/>
      <c r="J37" s="41"/>
      <c r="K37" s="41"/>
      <c r="L37" s="42"/>
      <c r="M37" s="41"/>
      <c r="N37" s="41"/>
      <c r="O37" s="42"/>
      <c r="P37" s="42"/>
      <c r="Q37" s="43"/>
      <c r="R37" s="43"/>
      <c r="S37" s="44"/>
      <c r="T37" s="44"/>
      <c r="U37" s="44"/>
      <c r="V37" s="44"/>
      <c r="W37" s="45"/>
      <c r="X37" s="44"/>
      <c r="Y37" s="44"/>
      <c r="Z37" s="44"/>
      <c r="AA37" s="44"/>
      <c r="AB37" s="44"/>
      <c r="AC37" s="44"/>
      <c r="AD37" s="44"/>
      <c r="AE37" s="44"/>
      <c r="AF37" s="44"/>
      <c r="AG37" s="46"/>
      <c r="AH37" s="46"/>
      <c r="AI37" s="46"/>
      <c r="AJ37" s="45"/>
      <c r="AK37" s="19"/>
      <c r="AL37" s="39"/>
      <c r="AM37" s="39"/>
      <c r="AN37" s="39"/>
      <c r="AO37" s="47"/>
      <c r="AP37" s="48"/>
      <c r="AQ37" s="61"/>
      <c r="AR37" s="50"/>
      <c r="AS37" s="50"/>
      <c r="AT37" s="50"/>
      <c r="AU37" s="50"/>
      <c r="AV37" s="50"/>
      <c r="AX37" s="51"/>
      <c r="AY37" s="52"/>
      <c r="AZ37" s="53" t="s">
        <v>149</v>
      </c>
      <c r="BA37" s="51"/>
      <c r="BB37" s="54"/>
      <c r="BC37" s="53"/>
      <c r="BD37" s="51"/>
      <c r="BE37" s="54"/>
      <c r="BF37" s="53"/>
      <c r="BG37" s="53"/>
      <c r="BH37" s="55"/>
      <c r="BI37" s="56"/>
      <c r="BJ37" s="57"/>
      <c r="BK37" s="53"/>
      <c r="BL37" s="53"/>
      <c r="BN37" s="58"/>
      <c r="BO37" s="58"/>
      <c r="BP37" s="57"/>
      <c r="BQ37" s="57"/>
      <c r="BR37" s="53"/>
      <c r="BS37" s="53"/>
      <c r="BT37" s="53"/>
      <c r="BV37" s="55"/>
      <c r="BW37" s="54"/>
      <c r="BX37" s="55"/>
      <c r="BY37" s="54"/>
      <c r="BZ37" s="55"/>
      <c r="CA37" s="54"/>
      <c r="CB37" s="56"/>
      <c r="CC37" s="55"/>
      <c r="CD37" s="54"/>
      <c r="CE37" s="55"/>
      <c r="CF37" s="54"/>
      <c r="CG37" s="55"/>
      <c r="CH37" s="54"/>
      <c r="CI37" s="56"/>
      <c r="CJ37" s="55"/>
      <c r="CK37" s="54"/>
      <c r="CL37" s="55"/>
      <c r="CM37" s="54"/>
      <c r="CN37" s="55"/>
      <c r="CO37" s="54"/>
      <c r="CP37" s="56"/>
      <c r="CQ37" s="55"/>
      <c r="CR37" s="54"/>
      <c r="CS37" s="53"/>
      <c r="CT37" s="55"/>
      <c r="CU37" s="54"/>
      <c r="CV37" s="53"/>
      <c r="CW37" s="53"/>
      <c r="CX37" s="55"/>
      <c r="CY37" s="54"/>
      <c r="CZ37" s="53"/>
      <c r="DA37" s="53"/>
      <c r="DC37" s="59"/>
      <c r="DD37" s="59"/>
      <c r="DE37" s="59"/>
      <c r="DF37" s="59"/>
      <c r="DG37" s="59"/>
      <c r="DH37" s="59"/>
      <c r="DI37" s="59"/>
      <c r="DJ37" s="59"/>
      <c r="DK37" s="59"/>
    </row>
    <row r="38" customFormat="false" ht="15" hidden="false" customHeight="true" outlineLevel="0" collapsed="false">
      <c r="A38" s="60"/>
      <c r="B38" s="38"/>
      <c r="C38" s="31"/>
      <c r="D38" s="24"/>
      <c r="E38" s="39"/>
      <c r="F38" s="40"/>
      <c r="G38" s="41"/>
      <c r="H38" s="41"/>
      <c r="I38" s="42"/>
      <c r="J38" s="41"/>
      <c r="K38" s="41"/>
      <c r="L38" s="42"/>
      <c r="M38" s="41"/>
      <c r="N38" s="41"/>
      <c r="O38" s="42"/>
      <c r="P38" s="42"/>
      <c r="Q38" s="43"/>
      <c r="R38" s="43"/>
      <c r="S38" s="44"/>
      <c r="T38" s="44"/>
      <c r="U38" s="44"/>
      <c r="V38" s="44"/>
      <c r="W38" s="45"/>
      <c r="X38" s="44"/>
      <c r="Y38" s="44"/>
      <c r="Z38" s="44"/>
      <c r="AA38" s="44"/>
      <c r="AB38" s="44"/>
      <c r="AC38" s="44"/>
      <c r="AD38" s="44"/>
      <c r="AE38" s="44"/>
      <c r="AF38" s="44"/>
      <c r="AG38" s="46"/>
      <c r="AH38" s="46"/>
      <c r="AI38" s="46"/>
      <c r="AJ38" s="45"/>
      <c r="AK38" s="19"/>
      <c r="AL38" s="39"/>
      <c r="AM38" s="39"/>
      <c r="AN38" s="39"/>
      <c r="AO38" s="47"/>
      <c r="AP38" s="48"/>
      <c r="AQ38" s="61"/>
      <c r="AR38" s="50"/>
      <c r="AS38" s="50"/>
      <c r="AT38" s="50"/>
      <c r="AU38" s="50"/>
      <c r="AV38" s="50"/>
      <c r="AX38" s="51"/>
      <c r="AY38" s="52"/>
      <c r="AZ38" s="53" t="s">
        <v>150</v>
      </c>
      <c r="BA38" s="51"/>
      <c r="BB38" s="54"/>
      <c r="BC38" s="53"/>
      <c r="BD38" s="51"/>
      <c r="BE38" s="54"/>
      <c r="BF38" s="53"/>
      <c r="BG38" s="53"/>
      <c r="BH38" s="55"/>
      <c r="BI38" s="56"/>
      <c r="BJ38" s="57"/>
      <c r="BK38" s="53"/>
      <c r="BL38" s="53"/>
      <c r="BN38" s="58"/>
      <c r="BO38" s="58"/>
      <c r="BP38" s="57"/>
      <c r="BQ38" s="57"/>
      <c r="BR38" s="53"/>
      <c r="BS38" s="53"/>
      <c r="BT38" s="53"/>
      <c r="BV38" s="55"/>
      <c r="BW38" s="54"/>
      <c r="BX38" s="55"/>
      <c r="BY38" s="54"/>
      <c r="BZ38" s="55"/>
      <c r="CA38" s="54"/>
      <c r="CB38" s="56"/>
      <c r="CC38" s="55"/>
      <c r="CD38" s="54"/>
      <c r="CE38" s="55"/>
      <c r="CF38" s="54"/>
      <c r="CG38" s="55"/>
      <c r="CH38" s="54"/>
      <c r="CI38" s="56"/>
      <c r="CJ38" s="55"/>
      <c r="CK38" s="54"/>
      <c r="CL38" s="55"/>
      <c r="CM38" s="54"/>
      <c r="CN38" s="55"/>
      <c r="CO38" s="54"/>
      <c r="CP38" s="56"/>
      <c r="CQ38" s="55"/>
      <c r="CR38" s="54"/>
      <c r="CS38" s="53"/>
      <c r="CT38" s="55"/>
      <c r="CU38" s="54"/>
      <c r="CV38" s="53"/>
      <c r="CW38" s="53"/>
      <c r="CX38" s="55"/>
      <c r="CY38" s="54"/>
      <c r="CZ38" s="53"/>
      <c r="DA38" s="53"/>
      <c r="DC38" s="59"/>
      <c r="DD38" s="59"/>
      <c r="DE38" s="59"/>
      <c r="DF38" s="59"/>
      <c r="DG38" s="59"/>
      <c r="DH38" s="59"/>
      <c r="DI38" s="59"/>
      <c r="DJ38" s="59"/>
      <c r="DK38" s="59"/>
    </row>
    <row r="39" customFormat="false" ht="15" hidden="false" customHeight="true" outlineLevel="0" collapsed="false">
      <c r="A39" s="60" t="str">
        <f aca="false">IF($AQ39=0,"---",IF($AS39&gt;1,"❌ KAL D"&amp;$AS39,IF($AT39&gt;1,"❌ KAL S"&amp;$AT39,IF($AU39&gt;1,"❌ KAL TD"&amp;$AU39,DATE(YEAR($AQ39),MONTH($AQ39),DAY($AQ39))))))</f>
        <v>---</v>
      </c>
      <c r="B39" s="38" t="str">
        <f aca="false">IF($AO39=0,"---",IF($AS39&gt;1,"❌ KAL D"&amp;$AS39,IF($AT39&gt;1,"❌ KAL S"&amp;$AT39,IF($AU39&gt;1,"❌ KAL TD"&amp;$AU39,CHOOSE($AO39,"Po","Út","St","Čt","Pá","So","Ne")))))</f>
        <v>---</v>
      </c>
      <c r="C39" s="31" t="str">
        <f aca="false">IF($AP39=0,"---",IF($AS39&gt;1,"❌ KAL D"&amp;$AS39,IF($AT39&gt;1,"❌ KAL S"&amp;$AT39,IF($AU39&gt;1,"❌ KAL TD"&amp;$AU39,CHOOSE($AP39,"PRACOVNÍ DEN","VÍKEND","SVÁTEK","VÍKEND +SVÁTEK")))))</f>
        <v>---</v>
      </c>
      <c r="D39" s="24" t="str">
        <f aca="false">IF($AR39=0,"---",IF($AS39&gt;1,"❌ KAL D"&amp;$AS39,IF($AT39&gt;1,"❌ KAL S"&amp;$AT39,IF($AU39&gt;1,"❌ KAL TD"&amp;$AU39,CHOOSE($AR39,"Velký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39" s="39" t="str">
        <f aca="false">IF($AN39=0,"---",IF($AS39&gt;1,"❌ KAL D"&amp;$AS39,IF($AT39&gt;1,"❌ KAL S"&amp;$AT39,IF($AU39&gt;1,"❌ KAL TD"&amp;$AU39,$AN39))))</f>
        <v>---</v>
      </c>
      <c r="F39" s="40"/>
      <c r="G39" s="41"/>
      <c r="H39" s="41"/>
      <c r="I39" s="42" t="str">
        <f aca="false">IF($AX39=0,"---",IF($AZ39=0,"❌ PD1 0",IF($AZ39=2,"❌ PD1 2",IF($AZ39=3,"❌ PD1 3",TEXT(INT($AX39/60),"00")&amp;":"&amp;TEXT(MOD($AX39,60),"00")&amp;":00"))))</f>
        <v>---</v>
      </c>
      <c r="J39" s="41"/>
      <c r="K39" s="41"/>
      <c r="L39" s="42" t="str">
        <f aca="false">IF($BA39=0,"---",IF($BC39=0,"❌ PD2 0",IF($BC39=2,"❌ PD2 2",IF($BC39=3,"❌ PD2 3",TEXT(INT($BA39/60),"00")&amp;":"&amp;TEXT(MOD($BA39,60),"00")&amp;":00"))))</f>
        <v>---</v>
      </c>
      <c r="M39" s="41"/>
      <c r="N39" s="41"/>
      <c r="O39" s="42" t="str">
        <f aca="false">IF($BD39=0,"---",IF($BF39=0,"❌ PD3 0",IF($BF39=2,"❌ PD3 2",IF($BF39=3,"❌ PD3 3",TEXT(INT($BD39/60),"00")&amp;":"&amp;TEXT(MOD($BD39,60),"00")&amp;":00"))))</f>
        <v>---</v>
      </c>
      <c r="P39" s="42" t="str">
        <f aca="false">IF($BG39&lt;&gt;1,"❌ PD DEN "&amp;$BG39,IF($BL39=10,"❌ PD DEN 10",IF($BI39=6,"❌ PD DEN 6",IF($BK39=5,"⚠ PD DEN 5",IF($BH39=0,"---",TEXT(INT($BH39/60),"00")&amp;":"&amp;TEXT(MOD($BH39,60),"00")&amp;":00")))))</f>
        <v>---</v>
      </c>
      <c r="Q39" s="43" t="str">
        <f aca="false">IF($BT39=10,"❌ ZDPD 10",IF($BS39=9,"❌ ZDPD 9",IF($BQ39=5,"ℹ️ ZDPD 5",IF($BN39=0,"---",TEXT(INT($BN39/60),"00")&amp;":"&amp;TEXT(MOD($BN39,60),"00")&amp;":00"))))</f>
        <v>---</v>
      </c>
      <c r="R39" s="43" t="str">
        <f aca="false">IF($BT39=10,"❌ PR PŘES 10",IF($BS39=9,"❌ PR PŘES 9",IF($BQ39=5,"ℹ️ PR PŘES 5",IF($BO39=0,"---",TEXT(INT($BO39/60),"00")&amp;":"&amp;TEXT(MOD($BO39,60),"00")&amp;":00"))))</f>
        <v>---</v>
      </c>
      <c r="S39" s="44" t="str">
        <f aca="false">IF(NOT(ISNUMBER($G39)),"---",IF(AND($G39&gt;=TIME(0,0,0),$G39&lt;TIME(6,0,0)),$G39,"---"))</f>
        <v>---</v>
      </c>
      <c r="T39" s="44" t="str">
        <f aca="false">IF(AND($H39&lt;&gt;"",$G39&lt;TIME(6,0,0)),MIN($H39,TIME(6,0,0)),"---")</f>
        <v>---</v>
      </c>
      <c r="U39" s="44" t="str">
        <f aca="false">IF($H39&gt;TIME(22,0,0),MAX($G39,TIME(22,0,0)),"---")</f>
        <v>---</v>
      </c>
      <c r="V39" s="44" t="str">
        <f aca="false">IF($H39&gt;TIME(22,0,0),$H39,"---")</f>
        <v>---</v>
      </c>
      <c r="W39" s="45" t="str">
        <f aca="false">IF($CS39&lt;&gt;1,"❌ NPD "&amp;$CS39,IF($CB39&lt;&gt;1,"❌ NPD "&amp;$CB39,IF($BZ39=0,"---",TEXT(INT($BZ39/60),"00")&amp;":"&amp;TEXT(MOD($BZ39,60),"00")&amp;":00")))</f>
        <v>---</v>
      </c>
      <c r="X39" s="44" t="str">
        <f aca="false">IF(NOT(ISNUMBER($J39)),"---",IF(AND($J39&gt;=TIME(0,0,0),$J39&lt;TIME(6,0,0)),$J39,"---"))</f>
        <v>---</v>
      </c>
      <c r="Y39" s="44" t="str">
        <f aca="false">IF(AND($K39&lt;&gt;"",$J39&lt;TIME(6,0,0)),MIN($K39,TIME(6,0,0)),"---")</f>
        <v>---</v>
      </c>
      <c r="Z39" s="44" t="str">
        <f aca="false">IF($K39&gt;TIME(22,0,0),MAX($J39,TIME(22,0,0)),"---")</f>
        <v>---</v>
      </c>
      <c r="AA39" s="44" t="str">
        <f aca="false">IF($K39&gt;TIME(22,0,0),$K39,"---")</f>
        <v>---</v>
      </c>
      <c r="AB39" s="44" t="str">
        <f aca="false">IF($CS39&lt;&gt;1,"❌ NPD "&amp;$CS39,IF($CI39&lt;&gt;1,"❌ NPD "&amp;$CI39,IF($CG39=0,"---",TEXT(INT($CG39/60),"00")&amp;":"&amp;TEXT(MOD($CG39,60),"00")&amp;":00")))</f>
        <v>---</v>
      </c>
      <c r="AC39" s="44" t="str">
        <f aca="false">IF(NOT(ISNUMBER($M39)),"---",IF(AND($M39&gt;=TIME(0,0,0),$M39&lt;TIME(6,0,0)),$M39,"---"))</f>
        <v>---</v>
      </c>
      <c r="AD39" s="44" t="str">
        <f aca="false">IF(AND($N39&lt;&gt;"",$M39&lt;TIME(6,0,0)),MIN($N39,TIME(6,0,0)),"---")</f>
        <v>---</v>
      </c>
      <c r="AE39" s="44" t="str">
        <f aca="false">IF($N39&gt;TIME(22,0,0),MAX($M39,TIME(22,0,0)),"---")</f>
        <v>---</v>
      </c>
      <c r="AF39" s="44" t="str">
        <f aca="false">IF($N39&gt;TIME(22,0,0),$N39,"---")</f>
        <v>---</v>
      </c>
      <c r="AG39" s="46" t="str">
        <f aca="false">IF($CS39&lt;&gt;1,"❌ NPD "&amp;$CS39,IF($CP39&lt;&gt;1,"❌ NPD "&amp;$CP39,IF($CN39=0,"---",TEXT(INT($CN39/60),"00")&amp;":"&amp;TEXT(MOD($CN39,60),"00")&amp;":00")))</f>
        <v>---</v>
      </c>
      <c r="AH39" s="46" t="str">
        <f aca="false">IF($CS39&lt;&gt;1,"❌ NPD "&amp;$CS39,IF(MIN($CB39,$CI39,$CP39)&lt;&gt;1,"❌ NPD "&amp;MIN($CB39,$CI39,CP39),IF($CQ39=0,"---",TEXT(INT($CQ39/60),"00")&amp;":"&amp;TEXT(MOD($CQ39,60),"00")&amp;":00")))</f>
        <v>---</v>
      </c>
      <c r="AI39" s="46" t="str">
        <f aca="false">IF($CV39&lt;&gt;1,"❌ PR VÍK "&amp;$CV39,IF($CW39=10,"❌ PR VÍK 10",IF($CU39=0,"---",TEXT(INT($CT39/60),"00")&amp;":"&amp;TEXT(MOD($CT39,60),"00")&amp;":00")))</f>
        <v>---</v>
      </c>
      <c r="AJ39" s="45" t="str">
        <f aca="false">IF($CZ39&lt;&gt;1,"❌ PR SV "&amp;$CZ39,IF($DA39=10,"❌ PR SV 10",IF($CX39=0,"---",TEXT(INT($CX39/60),"00")&amp;":"&amp;TEXT(MOD($CX39,60),"00")&amp;":00")))</f>
        <v>---</v>
      </c>
      <c r="AK39" s="19"/>
      <c r="AL39" s="39" t="n">
        <f aca="false">IF($AQ39=0,0,IF($AQ39&lt;&gt;0,YEAR($AQ$15)))</f>
        <v>0</v>
      </c>
      <c r="AM39" s="39" t="n">
        <f aca="false">IF($AQ39=0,0,IF($AQ39&lt;&gt;0,CHOOSE(MONTH($AQ$15), 1,2,3,4,5,6, 7,8,9,10,11,12)))</f>
        <v>0</v>
      </c>
      <c r="AN39" s="39" t="n">
        <f aca="false">IF($AQ39=0,0,WEEKNUM($AQ39,2))</f>
        <v>0</v>
      </c>
      <c r="AO39" s="47" t="n">
        <f aca="false">IF($AQ39=0,0,WEEKDAY($AQ39,2))</f>
        <v>0</v>
      </c>
      <c r="AP39" s="48" t="n">
        <f aca="false">IF($AQ39=0,0, IF(AND($AO39&gt;5,$AR39&lt;&gt;0),4, IF($AR39&lt;&gt;0,3, IF($AO39&gt;5,2, 1))))</f>
        <v>0</v>
      </c>
      <c r="AQ39" s="61" t="n">
        <f aca="false">IF($AQ35=0,0,IF(MONTH($AQ35+1)=MONTH($AQ35),$AQ35+1,0))</f>
        <v>0</v>
      </c>
      <c r="AR39" s="50" t="n">
        <f aca="false">IF($AO39=0,0, IF(AND($AL$3&lt;&gt;0,$AQ39=$AL$3-2),1, IF(AND($AL$3&lt;&gt;0,$AQ39=$AL$3+1),2, IF(AND(DAY($AQ39)=1, MONTH($AQ39)=1),3, IF(AND(DAY($AQ39)=1, MONTH($AQ39)=5),4, IF(AND(DAY($AQ39)=8, MONTH($AQ39)=5),5, IF(AND(DAY($AQ39)=5, MONTH($AQ39)=7),6, IF(AND(DAY($AQ39)=6, MONTH($AQ39)=7),7, IF(AND(DAY($AQ39)=28, MONTH($AQ39)=9),8, IF(AND(DAY($AQ39)=28, MONTH($AQ39)=10),9, IF(AND(DAY($AQ39)=17, MONTH($AQ39)=11),10, IF(AND(DAY($AQ39)=24, MONTH($AQ39)=12),11, IF(AND(DAY($AQ39)=25, MONTH($AQ39)=12),12, IF(AND(DAY($AQ39)=26, MONTH($AQ39)=12),13,0))))))))))))))</f>
        <v>0</v>
      </c>
      <c r="AS39" s="50" t="n">
        <f aca="false">IF($AQ39=0,IF(OR($AO39&lt;&gt;0,$AP39&lt;&gt;0,$AR39&lt;&gt;0),2,1),IF(WEEKDAY($AQ39,2)&lt;&gt;$AO39,3,1))</f>
        <v>1</v>
      </c>
      <c r="AT39" s="50" t="n">
        <f aca="false">IF($AR39=0,1,IF(OR($AR39&lt;1,$AR39&gt;13),3,IF($AQ39=0,2,1)))</f>
        <v>1</v>
      </c>
      <c r="AU39" s="50" t="n">
        <f aca="false">IF($AQ39=0,1,IF(AND($AO39&gt;5,$AR39&lt;&gt;0, $AP39&lt;&gt;4),4,IF(AND($AR39&lt;&gt;0,$AP39&lt;&gt;3,$AO39&lt;=5),3,IF(AND($AO39&gt;5,$AP39&lt;&gt;2,$AR39=0),2,IF(AND($AO39&lt;=5,$AR39=0,$AP39&lt;&gt;1),2,1)))))</f>
        <v>1</v>
      </c>
      <c r="AV39" s="50" t="n">
        <f aca="false">IF(MAX($AS39,$AT39,$AU39)=1,1,MAX($AS39,$AT39,$AU39))</f>
        <v>1</v>
      </c>
      <c r="AX39" s="51" t="n">
        <f aca="false">IF(OR($G39="",$H39=""),0,MAX(0,($H39-$G39)*1440))</f>
        <v>0</v>
      </c>
      <c r="AY39" s="52" t="n">
        <f aca="false">$AX39/60</f>
        <v>0</v>
      </c>
      <c r="AZ39" s="53" t="n">
        <f aca="false">IF(OR($G39="",$H39=""),1,IF(NOT(AND(ISNUMBER($G39),ISNUMBER($H39))),0,IF($H39&lt;$G39,2,IF($BH39=3,3,1))))</f>
        <v>1</v>
      </c>
      <c r="BA39" s="51" t="n">
        <f aca="false">IF(OR($J39="",$K39=""),0,MAX(0,($K39-$J39)*1440))</f>
        <v>0</v>
      </c>
      <c r="BB39" s="54" t="n">
        <f aca="false">$BA39/60</f>
        <v>0</v>
      </c>
      <c r="BC39" s="53" t="n">
        <f aca="false">IF(OR($J39="",$K39=""),1,IF(NOT(AND(ISNUMBER($J39),ISNUMBER($K39))),0,IF($K39&lt;$J39,2,IF($BH39=3,3,1))))</f>
        <v>1</v>
      </c>
      <c r="BD39" s="51" t="n">
        <f aca="false">IF(OR($M39="",$N39=""),0,MAX(0,($N39-$M39)*1440))</f>
        <v>0</v>
      </c>
      <c r="BE39" s="54" t="n">
        <f aca="false">$BD39/60</f>
        <v>0</v>
      </c>
      <c r="BF39" s="53" t="n">
        <f aca="false">IF(OR($M39="",$N39=""),1,IF(NOT(AND(ISNUMBER($M39),ISNUMBER($N39))),0,IF($N39&lt;$M39,2,IF($BH39=3,3,1))))</f>
        <v>1</v>
      </c>
      <c r="BG39" s="53" t="n">
        <f aca="false">IF(COUNTIF(AZ39,0)+COUNTIF(BC39,0)+COUNTIF(BF39,0)&gt;0,0,IF(COUNTIF(AZ39,2)+COUNTIF(BC39,2)+COUNTIF(BF39,2)&gt;0,2,IF(COUNTIF(AZ39,3)+COUNTIF(BC39,3)+COUNTIF(BF39,3)&gt;0,3,1)))</f>
        <v>1</v>
      </c>
      <c r="BH39" s="55" t="n">
        <f aca="false">IFERROR(($H39-$G39)*1440, 0)  + IFERROR(($K39-$J39)*1440, 0)  + IFERROR(($N39-$M39)*1440, 0)</f>
        <v>0</v>
      </c>
      <c r="BI39" s="56" t="n">
        <f aca="false">IF($BG39&lt;&gt;1,$BG39,IF(ABS($BH39-($AX39 +$BA39+ $BD39))&lt; 0.0001,1,6))</f>
        <v>1</v>
      </c>
      <c r="BJ39" s="57" t="n">
        <f aca="false">IF($BH39=3,3,IF($BH39=0,0,$BH39/60))</f>
        <v>0</v>
      </c>
      <c r="BK39" s="53" t="n">
        <f aca="false">IF($BG39&lt;&gt;1,$BG39,IF(ABS($BJ39*60-$BH39)&lt;0.0001,1,5))</f>
        <v>1</v>
      </c>
      <c r="BL39" s="53" t="n">
        <f aca="false">IF($BH39=0,1,IF(ABS($BH39-($AX39+$BA39+$BD39))&lt;0.0001,1,10))</f>
        <v>1</v>
      </c>
      <c r="BN39" s="58" t="n">
        <f aca="false">IF($BT39=10,10,IF($AP39&lt;&gt;1,0,IF(ISNUMBER($R$4),($R$4*60)/5,480)))</f>
        <v>0</v>
      </c>
      <c r="BO39" s="58" t="n">
        <f aca="false">IF($BG39&lt;&gt;1,$BG39,IF($AP39=1,MAX(0,$BH39-$BN39),$BH39))</f>
        <v>0</v>
      </c>
      <c r="BP39" s="57" t="n">
        <f aca="false">IF($BG39&lt;&gt;1, 0, ROUND($BO39/60,4))</f>
        <v>0</v>
      </c>
      <c r="BQ39" s="53" t="n">
        <f aca="false">IF($BG39&lt;&gt;1, $BG39,
 IF(ABS($BO39/60-$BP39)&lt; 0.0001,1,5))</f>
        <v>1</v>
      </c>
      <c r="BR39" s="53" t="n">
        <f aca="false">$BQ39</f>
        <v>1</v>
      </c>
      <c r="BS39" s="53" t="n">
        <f aca="false">IF($BH39&lt;&gt;1,1,IF(NOT(ISNUMBER($BO39)),9,IF($BO39&lt;0,9,IF($BO39&gt;$BH39,9,1))))</f>
        <v>1</v>
      </c>
      <c r="BT39" s="53" t="n">
        <f aca="false">IF($R$4="",1,IF(NOT(ISNUMBER($R$4)),10,IF($R$4&lt;=0,10,IF($R$4&gt;40,10,IF(MOD($R$4,1)&lt;&gt;0,10,1)))))</f>
        <v>1</v>
      </c>
      <c r="BV39" s="55" t="n">
        <f aca="false">IF(OR($G39="",$H39=""),0,MAX(0,(MIN($H39,TIME(6,0,0))-MAX($G39,TIME(0,0,0))) * 1440))</f>
        <v>0</v>
      </c>
      <c r="BW39" s="54" t="n">
        <f aca="false">$BV39/60</f>
        <v>0</v>
      </c>
      <c r="BX39" s="55" t="n">
        <f aca="false">IF(OR($G39="",$H39=""),0,MAX(0,(MIN($H39,1)-MAX($G39,TIME(22,0,0)))*1440))</f>
        <v>0</v>
      </c>
      <c r="BY39" s="54" t="n">
        <f aca="false">$BX39/60</f>
        <v>0</v>
      </c>
      <c r="BZ39" s="55" t="n">
        <f aca="false">$BV39+$BX39</f>
        <v>0</v>
      </c>
      <c r="CA39" s="54" t="n">
        <f aca="false">$BW39+$BY39</f>
        <v>0</v>
      </c>
      <c r="CB39" s="56" t="n">
        <f aca="false">IF($AX39=0,1,IF(NOT(ISNUMBER($BZ39)),0,IF($BZ39&lt;0,7,IF($BZ39&gt;$AX39,8,IF(NOT(ISNUMBER($AX39)),10,1)))))</f>
        <v>1</v>
      </c>
      <c r="CC39" s="55" t="n">
        <f aca="false">IF(OR($J39="",$K39=""),0,MAX(0,(MIN($K39,TIME(6,0,0))-MAX($J39,TIME(0,0,0))) * 1440))</f>
        <v>0</v>
      </c>
      <c r="CD39" s="54" t="n">
        <f aca="false">$CC39/60</f>
        <v>0</v>
      </c>
      <c r="CE39" s="55" t="n">
        <f aca="false">IF(OR($J39="",$K39=""),0,MAX(0,(MIN($K39,1)-MAX($J39,TIME(22,0,0)))*1440))</f>
        <v>0</v>
      </c>
      <c r="CF39" s="54" t="n">
        <f aca="false">$CE39/60</f>
        <v>0</v>
      </c>
      <c r="CG39" s="55" t="n">
        <f aca="false">$CC39+$CE39</f>
        <v>0</v>
      </c>
      <c r="CH39" s="54" t="n">
        <f aca="false">$CD39+$CF39</f>
        <v>0</v>
      </c>
      <c r="CI39" s="56" t="n">
        <f aca="false">IF($BA39=0,1,IF(NOT(ISNUMBER($CG39)),0,IF($CG39&lt;0,7,IF($CG39&gt;$BA39,8,IF(NOT(ISNUMBER($BA39)),10,1)))))</f>
        <v>1</v>
      </c>
      <c r="CJ39" s="55" t="n">
        <f aca="false">IF(OR($M39="",$N39=""),0,MAX(0,(MIN($N39,TIME(6,0,0))-MAX($M39,TIME(0,0,0)))* 1440))</f>
        <v>0</v>
      </c>
      <c r="CK39" s="54" t="n">
        <f aca="false">$CJ39/60</f>
        <v>0</v>
      </c>
      <c r="CL39" s="55" t="n">
        <f aca="false">IF(OR($M39="",$N39=""),0,MAX(0,(MIN($N39,1)-MAX($M39,TIME(22,0,0)))*1440))</f>
        <v>0</v>
      </c>
      <c r="CM39" s="54" t="n">
        <f aca="false">$CL39/60</f>
        <v>0</v>
      </c>
      <c r="CN39" s="55" t="n">
        <f aca="false">$CJ39+$CL39</f>
        <v>0</v>
      </c>
      <c r="CO39" s="54" t="n">
        <f aca="false">$CK39+$CM39</f>
        <v>0</v>
      </c>
      <c r="CP39" s="56" t="n">
        <f aca="false">IF($BD39=0,1,IF(NOT(ISNUMBER($CN39)),0,IF($CN39&lt;0,7,IF($CN39&gt;$BD39,8,IF(NOT(ISNUMBER($BD39)),10,1)))))</f>
        <v>1</v>
      </c>
      <c r="CQ39" s="55" t="n">
        <f aca="false">$BZ39+$CG39+$CN39</f>
        <v>0</v>
      </c>
      <c r="CR39" s="54" t="n">
        <f aca="false">$CA39+$CH39+$CO39</f>
        <v>0</v>
      </c>
      <c r="CS39" s="53" t="n">
        <f aca="false">IF($BG39&lt;&gt;1,$BG39,IF(OR(AND($G39&lt;&gt;"",NOT(ISNUMBER($G39))),AND($H39&lt;&gt;"",NOT(ISNUMBER($H39))),AND($J39&lt;&gt;"",NOT(ISNUMBER($J39))),AND($K39&lt;&gt;"",NOT(ISNUMBER($K39))),AND($M39&lt;&gt;"",NOT(ISNUMBER($M39))),AND($N39&lt;&gt;"",NOT(ISNUMBER($N39)))),0,IF($CQ39&gt;$BH39,10,IF(ABS($CQ39/60-$CR39) &lt; 0.0001,1,5))))</f>
        <v>1</v>
      </c>
      <c r="CT39" s="55" t="n">
        <f aca="false">IF(OR($AP39=2,$AP39=4), $BH39,0)</f>
        <v>0</v>
      </c>
      <c r="CU39" s="54" t="n">
        <f aca="false">$CT39/60</f>
        <v>0</v>
      </c>
      <c r="CV39" s="53" t="n">
        <f aca="false">IF($BG39&lt;&gt;1,$BG39,IF($CT39&gt;$BH39,10,IF(ABS($CT39/60-$CU39) &lt; 0.0001,1,5)))</f>
        <v>1</v>
      </c>
      <c r="CW39" s="53" t="n">
        <f aca="false">IF($BS39=10,10,IF($BH39=0,1,IF(NOT(ISNUMBER($CT39)),10,IF($CT39&lt;0,10,IF($CT39&gt;$BH39,10,1)))))</f>
        <v>1</v>
      </c>
      <c r="CX39" s="55" t="n">
        <f aca="false">IF(OR($AP39=3,$AP39=4), $BH39,0)</f>
        <v>0</v>
      </c>
      <c r="CY39" s="54" t="n">
        <f aca="false">$CX39/60</f>
        <v>0</v>
      </c>
      <c r="CZ39" s="53" t="n">
        <f aca="false">IF($BG39&lt;&gt;1,$BG39,IF($CX39&gt;$BH39,10,IF(ABS($CX39/60-$CY39)&lt;0.0001,1,5)))</f>
        <v>1</v>
      </c>
      <c r="DA39" s="53" t="n">
        <f aca="false">IF($BS39=10,10,IF($BH39=0,1,IF(NOT(ISNUMBER($CW39)),10,IF($CW39&lt;0,10,IF($CW39&gt;$BH39,10,1)))))</f>
        <v>1</v>
      </c>
      <c r="DC39" s="59" t="s">
        <v>177</v>
      </c>
      <c r="DD39" s="59" t="n">
        <v>1</v>
      </c>
      <c r="DE39" s="59" t="s">
        <v>142</v>
      </c>
      <c r="DF39" s="59" t="s">
        <v>178</v>
      </c>
      <c r="DG39" s="59" t="s">
        <v>179</v>
      </c>
      <c r="DH39" s="59" t="s">
        <v>180</v>
      </c>
      <c r="DI39" s="59" t="s">
        <v>146</v>
      </c>
      <c r="DJ39" s="59" t="s">
        <v>146</v>
      </c>
      <c r="DK39" s="59"/>
    </row>
    <row r="40" customFormat="false" ht="15" hidden="false" customHeight="true" outlineLevel="0" collapsed="false">
      <c r="A40" s="60"/>
      <c r="B40" s="38"/>
      <c r="C40" s="31"/>
      <c r="D40" s="24"/>
      <c r="E40" s="39"/>
      <c r="F40" s="40"/>
      <c r="G40" s="41"/>
      <c r="H40" s="41"/>
      <c r="I40" s="42"/>
      <c r="J40" s="41"/>
      <c r="K40" s="41"/>
      <c r="L40" s="42"/>
      <c r="M40" s="41"/>
      <c r="N40" s="41"/>
      <c r="O40" s="42"/>
      <c r="P40" s="42"/>
      <c r="Q40" s="43"/>
      <c r="R40" s="43"/>
      <c r="S40" s="44"/>
      <c r="T40" s="44"/>
      <c r="U40" s="44"/>
      <c r="V40" s="44"/>
      <c r="W40" s="45"/>
      <c r="X40" s="44"/>
      <c r="Y40" s="44"/>
      <c r="Z40" s="44"/>
      <c r="AA40" s="44"/>
      <c r="AB40" s="44"/>
      <c r="AC40" s="44"/>
      <c r="AD40" s="44"/>
      <c r="AE40" s="44"/>
      <c r="AF40" s="44"/>
      <c r="AG40" s="46"/>
      <c r="AH40" s="46"/>
      <c r="AI40" s="46"/>
      <c r="AJ40" s="45"/>
      <c r="AK40" s="19"/>
      <c r="AL40" s="39"/>
      <c r="AM40" s="39"/>
      <c r="AN40" s="39"/>
      <c r="AO40" s="47"/>
      <c r="AP40" s="48"/>
      <c r="AQ40" s="61"/>
      <c r="AR40" s="50"/>
      <c r="AS40" s="50"/>
      <c r="AT40" s="50"/>
      <c r="AU40" s="50"/>
      <c r="AV40" s="50"/>
      <c r="AX40" s="51"/>
      <c r="AY40" s="52"/>
      <c r="AZ40" s="53" t="s">
        <v>147</v>
      </c>
      <c r="BA40" s="51"/>
      <c r="BB40" s="54"/>
      <c r="BC40" s="53"/>
      <c r="BD40" s="51"/>
      <c r="BE40" s="54"/>
      <c r="BF40" s="53"/>
      <c r="BG40" s="53"/>
      <c r="BH40" s="55"/>
      <c r="BI40" s="56"/>
      <c r="BJ40" s="57"/>
      <c r="BK40" s="53"/>
      <c r="BL40" s="53"/>
      <c r="BN40" s="58"/>
      <c r="BO40" s="58"/>
      <c r="BP40" s="57"/>
      <c r="BQ40" s="53" t="s">
        <v>148</v>
      </c>
      <c r="BR40" s="53"/>
      <c r="BS40" s="53"/>
      <c r="BT40" s="53"/>
      <c r="BV40" s="55"/>
      <c r="BW40" s="54"/>
      <c r="BX40" s="55"/>
      <c r="BY40" s="54"/>
      <c r="BZ40" s="55"/>
      <c r="CA40" s="54"/>
      <c r="CB40" s="56"/>
      <c r="CC40" s="55"/>
      <c r="CD40" s="54"/>
      <c r="CE40" s="55"/>
      <c r="CF40" s="54"/>
      <c r="CG40" s="55"/>
      <c r="CH40" s="54"/>
      <c r="CI40" s="56"/>
      <c r="CJ40" s="55"/>
      <c r="CK40" s="54"/>
      <c r="CL40" s="55"/>
      <c r="CM40" s="54"/>
      <c r="CN40" s="55"/>
      <c r="CO40" s="54"/>
      <c r="CP40" s="56"/>
      <c r="CQ40" s="55"/>
      <c r="CR40" s="54"/>
      <c r="CS40" s="53"/>
      <c r="CT40" s="55"/>
      <c r="CU40" s="54"/>
      <c r="CV40" s="53"/>
      <c r="CW40" s="53"/>
      <c r="CX40" s="55"/>
      <c r="CY40" s="54"/>
      <c r="CZ40" s="53"/>
      <c r="DA40" s="53"/>
      <c r="DC40" s="59"/>
      <c r="DD40" s="59"/>
      <c r="DE40" s="59"/>
      <c r="DF40" s="59"/>
      <c r="DG40" s="59"/>
      <c r="DH40" s="59"/>
      <c r="DI40" s="59"/>
      <c r="DJ40" s="59"/>
      <c r="DK40" s="59"/>
    </row>
    <row r="41" customFormat="false" ht="15" hidden="false" customHeight="true" outlineLevel="0" collapsed="false">
      <c r="A41" s="60"/>
      <c r="B41" s="38"/>
      <c r="C41" s="31"/>
      <c r="D41" s="24"/>
      <c r="E41" s="39"/>
      <c r="F41" s="40"/>
      <c r="G41" s="41"/>
      <c r="H41" s="41"/>
      <c r="I41" s="42"/>
      <c r="J41" s="41"/>
      <c r="K41" s="41"/>
      <c r="L41" s="42"/>
      <c r="M41" s="41"/>
      <c r="N41" s="41"/>
      <c r="O41" s="42"/>
      <c r="P41" s="42"/>
      <c r="Q41" s="43"/>
      <c r="R41" s="43"/>
      <c r="S41" s="44"/>
      <c r="T41" s="44"/>
      <c r="U41" s="44"/>
      <c r="V41" s="44"/>
      <c r="W41" s="45"/>
      <c r="X41" s="44"/>
      <c r="Y41" s="44"/>
      <c r="Z41" s="44"/>
      <c r="AA41" s="44"/>
      <c r="AB41" s="44"/>
      <c r="AC41" s="44"/>
      <c r="AD41" s="44"/>
      <c r="AE41" s="44"/>
      <c r="AF41" s="44"/>
      <c r="AG41" s="46"/>
      <c r="AH41" s="46"/>
      <c r="AI41" s="46"/>
      <c r="AJ41" s="45"/>
      <c r="AK41" s="19"/>
      <c r="AL41" s="39"/>
      <c r="AM41" s="39"/>
      <c r="AN41" s="39"/>
      <c r="AO41" s="47"/>
      <c r="AP41" s="48"/>
      <c r="AQ41" s="61"/>
      <c r="AR41" s="50"/>
      <c r="AS41" s="50"/>
      <c r="AT41" s="50"/>
      <c r="AU41" s="50"/>
      <c r="AV41" s="50"/>
      <c r="AX41" s="51"/>
      <c r="AY41" s="52"/>
      <c r="AZ41" s="53" t="s">
        <v>149</v>
      </c>
      <c r="BA41" s="51"/>
      <c r="BB41" s="54"/>
      <c r="BC41" s="53"/>
      <c r="BD41" s="51"/>
      <c r="BE41" s="54"/>
      <c r="BF41" s="53"/>
      <c r="BG41" s="53"/>
      <c r="BH41" s="55"/>
      <c r="BI41" s="56"/>
      <c r="BJ41" s="57"/>
      <c r="BK41" s="53"/>
      <c r="BL41" s="53"/>
      <c r="BN41" s="58"/>
      <c r="BO41" s="58"/>
      <c r="BP41" s="57"/>
      <c r="BQ41" s="57"/>
      <c r="BR41" s="53"/>
      <c r="BS41" s="53"/>
      <c r="BT41" s="53"/>
      <c r="BV41" s="55"/>
      <c r="BW41" s="54"/>
      <c r="BX41" s="55"/>
      <c r="BY41" s="54"/>
      <c r="BZ41" s="55"/>
      <c r="CA41" s="54"/>
      <c r="CB41" s="56"/>
      <c r="CC41" s="55"/>
      <c r="CD41" s="54"/>
      <c r="CE41" s="55"/>
      <c r="CF41" s="54"/>
      <c r="CG41" s="55"/>
      <c r="CH41" s="54"/>
      <c r="CI41" s="56"/>
      <c r="CJ41" s="55"/>
      <c r="CK41" s="54"/>
      <c r="CL41" s="55"/>
      <c r="CM41" s="54"/>
      <c r="CN41" s="55"/>
      <c r="CO41" s="54"/>
      <c r="CP41" s="56"/>
      <c r="CQ41" s="55"/>
      <c r="CR41" s="54"/>
      <c r="CS41" s="53"/>
      <c r="CT41" s="55"/>
      <c r="CU41" s="54"/>
      <c r="CV41" s="53"/>
      <c r="CW41" s="53"/>
      <c r="CX41" s="55"/>
      <c r="CY41" s="54"/>
      <c r="CZ41" s="53"/>
      <c r="DA41" s="53"/>
      <c r="DC41" s="59"/>
      <c r="DD41" s="59"/>
      <c r="DE41" s="59"/>
      <c r="DF41" s="59"/>
      <c r="DG41" s="59"/>
      <c r="DH41" s="59"/>
      <c r="DI41" s="59"/>
      <c r="DJ41" s="59"/>
      <c r="DK41" s="59"/>
    </row>
    <row r="42" customFormat="false" ht="15" hidden="false" customHeight="true" outlineLevel="0" collapsed="false">
      <c r="A42" s="60"/>
      <c r="B42" s="38"/>
      <c r="C42" s="31"/>
      <c r="D42" s="24"/>
      <c r="E42" s="39"/>
      <c r="F42" s="40"/>
      <c r="G42" s="41"/>
      <c r="H42" s="41"/>
      <c r="I42" s="42"/>
      <c r="J42" s="41"/>
      <c r="K42" s="41"/>
      <c r="L42" s="42"/>
      <c r="M42" s="41"/>
      <c r="N42" s="41"/>
      <c r="O42" s="42"/>
      <c r="P42" s="42"/>
      <c r="Q42" s="43"/>
      <c r="R42" s="43"/>
      <c r="S42" s="44"/>
      <c r="T42" s="44"/>
      <c r="U42" s="44"/>
      <c r="V42" s="44"/>
      <c r="W42" s="45"/>
      <c r="X42" s="44"/>
      <c r="Y42" s="44"/>
      <c r="Z42" s="44"/>
      <c r="AA42" s="44"/>
      <c r="AB42" s="44"/>
      <c r="AC42" s="44"/>
      <c r="AD42" s="44"/>
      <c r="AE42" s="44"/>
      <c r="AF42" s="44"/>
      <c r="AG42" s="46"/>
      <c r="AH42" s="46"/>
      <c r="AI42" s="46"/>
      <c r="AJ42" s="45"/>
      <c r="AK42" s="19"/>
      <c r="AL42" s="39"/>
      <c r="AM42" s="39"/>
      <c r="AN42" s="39"/>
      <c r="AO42" s="47"/>
      <c r="AP42" s="48"/>
      <c r="AQ42" s="61"/>
      <c r="AR42" s="50"/>
      <c r="AS42" s="50"/>
      <c r="AT42" s="50"/>
      <c r="AU42" s="50"/>
      <c r="AV42" s="50"/>
      <c r="AX42" s="51"/>
      <c r="AY42" s="52"/>
      <c r="AZ42" s="53" t="s">
        <v>150</v>
      </c>
      <c r="BA42" s="51"/>
      <c r="BB42" s="54"/>
      <c r="BC42" s="53"/>
      <c r="BD42" s="51"/>
      <c r="BE42" s="54"/>
      <c r="BF42" s="53"/>
      <c r="BG42" s="53"/>
      <c r="BH42" s="55"/>
      <c r="BI42" s="56"/>
      <c r="BJ42" s="57"/>
      <c r="BK42" s="53"/>
      <c r="BL42" s="53"/>
      <c r="BN42" s="58"/>
      <c r="BO42" s="58"/>
      <c r="BP42" s="57"/>
      <c r="BQ42" s="57"/>
      <c r="BR42" s="53"/>
      <c r="BS42" s="53"/>
      <c r="BT42" s="53"/>
      <c r="BV42" s="55"/>
      <c r="BW42" s="54"/>
      <c r="BX42" s="55"/>
      <c r="BY42" s="54"/>
      <c r="BZ42" s="55"/>
      <c r="CA42" s="54"/>
      <c r="CB42" s="56"/>
      <c r="CC42" s="55"/>
      <c r="CD42" s="54"/>
      <c r="CE42" s="55"/>
      <c r="CF42" s="54"/>
      <c r="CG42" s="55"/>
      <c r="CH42" s="54"/>
      <c r="CI42" s="56"/>
      <c r="CJ42" s="55"/>
      <c r="CK42" s="54"/>
      <c r="CL42" s="55"/>
      <c r="CM42" s="54"/>
      <c r="CN42" s="55"/>
      <c r="CO42" s="54"/>
      <c r="CP42" s="56"/>
      <c r="CQ42" s="55"/>
      <c r="CR42" s="54"/>
      <c r="CS42" s="53"/>
      <c r="CT42" s="55"/>
      <c r="CU42" s="54"/>
      <c r="CV42" s="53"/>
      <c r="CW42" s="53"/>
      <c r="CX42" s="55"/>
      <c r="CY42" s="54"/>
      <c r="CZ42" s="53"/>
      <c r="DA42" s="53"/>
      <c r="DC42" s="59"/>
      <c r="DD42" s="59"/>
      <c r="DE42" s="59"/>
      <c r="DF42" s="59"/>
      <c r="DG42" s="59"/>
      <c r="DH42" s="59"/>
      <c r="DI42" s="59"/>
      <c r="DJ42" s="59"/>
      <c r="DK42" s="59"/>
    </row>
    <row r="43" customFormat="false" ht="15" hidden="false" customHeight="true" outlineLevel="0" collapsed="false">
      <c r="A43" s="60" t="str">
        <f aca="false">IF($AQ43=0,"---",IF($AS43&gt;1,"❌ KAL D"&amp;$AS43,IF($AT43&gt;1,"❌ KAL S"&amp;$AT43,IF($AU43&gt;1,"❌ KAL TD"&amp;$AU43,DATE(YEAR($AQ43),MONTH($AQ43),DAY($AQ43))))))</f>
        <v>---</v>
      </c>
      <c r="B43" s="38" t="str">
        <f aca="false">IF($AO43=0,"---",IF($AS43&gt;1,"❌ KAL D"&amp;$AS43,IF($AT43&gt;1,"❌ KAL S"&amp;$AT43,IF($AU43&gt;1,"❌ KAL TD"&amp;$AU43,CHOOSE($AO43,"Po","Út","St","Čt","Pá","So","Ne")))))</f>
        <v>---</v>
      </c>
      <c r="C43" s="31" t="str">
        <f aca="false">IF($AP43=0,"---",IF($AS43&gt;1,"❌ KAL D"&amp;$AS43,IF($AT43&gt;1,"❌ KAL S"&amp;$AT43,IF($AU43&gt;1,"❌ KAL TD"&amp;$AU43,CHOOSE($AP43,"PRACOVNÍ DEN","VÍKEND","SVÁTEK","VÍKEND +SVÁTEK")))))</f>
        <v>---</v>
      </c>
      <c r="D43" s="24" t="str">
        <f aca="false">IF($AR43=0,"---",IF($AS43&gt;1,"❌ KAL D"&amp;$AS43,IF($AT43&gt;1,"❌ KAL S"&amp;$AT43,IF($AU43&gt;1,"❌ KAL TD"&amp;$AU43,CHOOSE($AR43,"Velký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43" s="39" t="str">
        <f aca="false">IF($AN43=0,"---",IF($AS43&gt;1,"❌ KAL D"&amp;$AS43,IF($AT43&gt;1,"❌ KAL S"&amp;$AT43,IF($AU43&gt;1,"❌ KAL TD"&amp;$AU43,$AN43))))</f>
        <v>---</v>
      </c>
      <c r="F43" s="40"/>
      <c r="G43" s="41"/>
      <c r="H43" s="41"/>
      <c r="I43" s="42" t="str">
        <f aca="false">IF($AX43=0,"---",IF($AZ43=0,"❌ PD1 0",IF($AZ43=2,"❌ PD1 2",IF($AZ43=3,"❌ PD1 3",TEXT(INT($AX43/60),"00")&amp;":"&amp;TEXT(MOD($AX43,60),"00")&amp;":00"))))</f>
        <v>---</v>
      </c>
      <c r="J43" s="41"/>
      <c r="K43" s="41"/>
      <c r="L43" s="42" t="str">
        <f aca="false">IF($BA43=0,"---",IF($BC43=0,"❌ PD2 0",IF($BC43=2,"❌ PD2 2",IF($BC43=3,"❌ PD2 3",TEXT(INT($BA43/60),"00")&amp;":"&amp;TEXT(MOD($BA43,60),"00")&amp;":00"))))</f>
        <v>---</v>
      </c>
      <c r="M43" s="41"/>
      <c r="N43" s="41"/>
      <c r="O43" s="42" t="str">
        <f aca="false">IF($BD43=0,"---",IF($BF43=0,"❌ PD3 0",IF($BF43=2,"❌ PD3 2",IF($BF43=3,"❌ PD3 3",TEXT(INT($BD43/60),"00")&amp;":"&amp;TEXT(MOD($BD43,60),"00")&amp;":00"))))</f>
        <v>---</v>
      </c>
      <c r="P43" s="42" t="str">
        <f aca="false">IF($BG43&lt;&gt;1,"❌ PD DEN "&amp;$BG43,IF($BL43=10,"❌ PD DEN 10",IF($BI43=6,"❌ PD DEN 6",IF($BK43=5,"⚠ PD DEN 5",IF($BH43=0,"---",TEXT(INT($BH43/60),"00")&amp;":"&amp;TEXT(MOD($BH43,60),"00")&amp;":00")))))</f>
        <v>---</v>
      </c>
      <c r="Q43" s="43" t="str">
        <f aca="false">IF($BT43=10,"❌ ZDPD 10",IF($BS43=9,"❌ ZDPD 9",IF($BQ43=5,"ℹ️ ZDPD 5",IF($BN43=0,"---",TEXT(INT($BN43/60),"00")&amp;":"&amp;TEXT(MOD($BN43,60),"00")&amp;":00"))))</f>
        <v>---</v>
      </c>
      <c r="R43" s="43" t="str">
        <f aca="false">IF($BT43=10,"❌ PR PŘES 10",IF($BS43=9,"❌ PR PŘES 9",IF($BQ43=5,"ℹ️ PR PŘES 5",IF($BO43=0,"---",TEXT(INT($BO43/60),"00")&amp;":"&amp;TEXT(MOD($BO43,60),"00")&amp;":00"))))</f>
        <v>---</v>
      </c>
      <c r="S43" s="44" t="str">
        <f aca="false">IF(NOT(ISNUMBER($G43)),"---",IF(AND($G43&gt;=TIME(0,0,0),$G43&lt;TIME(6,0,0)),$G43,"---"))</f>
        <v>---</v>
      </c>
      <c r="T43" s="44" t="str">
        <f aca="false">IF(AND($H43&lt;&gt;"",$G43&lt;TIME(6,0,0)),MIN($H43,TIME(6,0,0)),"---")</f>
        <v>---</v>
      </c>
      <c r="U43" s="44" t="str">
        <f aca="false">IF($H43&gt;TIME(22,0,0),MAX($G43,TIME(22,0,0)),"---")</f>
        <v>---</v>
      </c>
      <c r="V43" s="44" t="str">
        <f aca="false">IF($H43&gt;TIME(22,0,0),$H43,"---")</f>
        <v>---</v>
      </c>
      <c r="W43" s="45" t="str">
        <f aca="false">IF($CS43&lt;&gt;1,"❌ NPD "&amp;$CS43,IF($CB43&lt;&gt;1,"❌ NPD "&amp;$CB43,IF($BZ43=0,"---",TEXT(INT($BZ43/60),"00")&amp;":"&amp;TEXT(MOD($BZ43,60),"00")&amp;":00")))</f>
        <v>---</v>
      </c>
      <c r="X43" s="44" t="str">
        <f aca="false">IF(NOT(ISNUMBER($J43)),"---",IF(AND($J43&gt;=TIME(0,0,0),$J43&lt;TIME(6,0,0)),$J43,"---"))</f>
        <v>---</v>
      </c>
      <c r="Y43" s="44" t="str">
        <f aca="false">IF(AND($K43&lt;&gt;"",$J43&lt;TIME(6,0,0)),MIN($K43,TIME(6,0,0)),"---")</f>
        <v>---</v>
      </c>
      <c r="Z43" s="44" t="str">
        <f aca="false">IF($K43&gt;TIME(22,0,0),MAX($J43,TIME(22,0,0)),"---")</f>
        <v>---</v>
      </c>
      <c r="AA43" s="44" t="str">
        <f aca="false">IF($K43&gt;TIME(22,0,0),$K43,"---")</f>
        <v>---</v>
      </c>
      <c r="AB43" s="44" t="str">
        <f aca="false">IF($CS43&lt;&gt;1,"❌ NPD "&amp;$CS43,IF($CI43&lt;&gt;1,"❌ NPD "&amp;$CI43,IF($CG43=0,"---",TEXT(INT($CG43/60),"00")&amp;":"&amp;TEXT(MOD($CG43,60),"00")&amp;":00")))</f>
        <v>---</v>
      </c>
      <c r="AC43" s="44" t="str">
        <f aca="false">IF(NOT(ISNUMBER($M43)),"---",IF(AND($M43&gt;=TIME(0,0,0),$M43&lt;TIME(6,0,0)),$M43,"---"))</f>
        <v>---</v>
      </c>
      <c r="AD43" s="44" t="str">
        <f aca="false">IF(AND($N43&lt;&gt;"",$M43&lt;TIME(6,0,0)),MIN($N43,TIME(6,0,0)),"---")</f>
        <v>---</v>
      </c>
      <c r="AE43" s="44" t="str">
        <f aca="false">IF($N43&gt;TIME(22,0,0),MAX($M43,TIME(22,0,0)),"---")</f>
        <v>---</v>
      </c>
      <c r="AF43" s="44" t="str">
        <f aca="false">IF($N43&gt;TIME(22,0,0),$N43,"---")</f>
        <v>---</v>
      </c>
      <c r="AG43" s="46" t="str">
        <f aca="false">IF($CS43&lt;&gt;1,"❌ NPD "&amp;$CS43,IF($CP43&lt;&gt;1,"❌ NPD "&amp;$CP43,IF($CN43=0,"---",TEXT(INT($CN43/60),"00")&amp;":"&amp;TEXT(MOD($CN43,60),"00")&amp;":00")))</f>
        <v>---</v>
      </c>
      <c r="AH43" s="46" t="str">
        <f aca="false">IF($CS43&lt;&gt;1,"❌ NPD "&amp;$CS43,IF(MIN($CB43,$CI43,$CP43)&lt;&gt;1,"❌ NPD "&amp;MIN($CB43,$CI43,CP43),IF($CQ43=0,"---",TEXT(INT($CQ43/60),"00")&amp;":"&amp;TEXT(MOD($CQ43,60),"00")&amp;":00")))</f>
        <v>---</v>
      </c>
      <c r="AI43" s="46" t="str">
        <f aca="false">IF($CV43&lt;&gt;1,"❌ PR VÍK "&amp;$CV43,IF($CW43=10,"❌ PR VÍK 10",IF($CU43=0,"---",TEXT(INT($CT43/60),"00")&amp;":"&amp;TEXT(MOD($CT43,60),"00")&amp;":00")))</f>
        <v>---</v>
      </c>
      <c r="AJ43" s="45" t="str">
        <f aca="false">IF($CZ43&lt;&gt;1,"❌ PR SV "&amp;$CZ43,IF($DA43=10,"❌ PR SV 10",IF($CX43=0,"---",TEXT(INT($CX43/60),"00")&amp;":"&amp;TEXT(MOD($CX43,60),"00")&amp;":00")))</f>
        <v>---</v>
      </c>
      <c r="AK43" s="19"/>
      <c r="AL43" s="39" t="n">
        <f aca="false">IF($AQ43=0,0,IF($AQ43&lt;&gt;0,YEAR($AQ$15)))</f>
        <v>0</v>
      </c>
      <c r="AM43" s="39" t="n">
        <f aca="false">IF($AQ43=0,0,IF($AQ43&lt;&gt;0,CHOOSE(MONTH($AQ$15), 1,2,3,4,5,6, 7,8,9,10,11,12)))</f>
        <v>0</v>
      </c>
      <c r="AN43" s="39" t="n">
        <f aca="false">IF($AQ43=0,0,WEEKNUM($AQ43,2))</f>
        <v>0</v>
      </c>
      <c r="AO43" s="47" t="n">
        <f aca="false">IF($AQ43=0,0,WEEKDAY($AQ43,2))</f>
        <v>0</v>
      </c>
      <c r="AP43" s="48" t="n">
        <f aca="false">IF($AQ43=0,0, IF(AND($AO43&gt;5,$AR43&lt;&gt;0),4, IF($AR43&lt;&gt;0,3, IF($AO43&gt;5,2, 1))))</f>
        <v>0</v>
      </c>
      <c r="AQ43" s="61" t="n">
        <f aca="false">IF($AQ39=0,0,IF(MONTH($AQ39+1)=MONTH($AQ39),$AQ39+1,0))</f>
        <v>0</v>
      </c>
      <c r="AR43" s="50" t="n">
        <f aca="false">IF($AO43=0,0, IF(AND($AL$3&lt;&gt;0,$AQ43=$AL$3-2),1, IF(AND($AL$3&lt;&gt;0,$AQ43=$AL$3+1),2, IF(AND(DAY($AQ43)=1, MONTH($AQ43)=1),3, IF(AND(DAY($AQ43)=1, MONTH($AQ43)=5),4, IF(AND(DAY($AQ43)=8, MONTH($AQ43)=5),5, IF(AND(DAY($AQ43)=5, MONTH($AQ43)=7),6, IF(AND(DAY($AQ43)=6, MONTH($AQ43)=7),7, IF(AND(DAY($AQ43)=28, MONTH($AQ43)=9),8, IF(AND(DAY($AQ43)=28, MONTH($AQ43)=10),9, IF(AND(DAY($AQ43)=17, MONTH($AQ43)=11),10, IF(AND(DAY($AQ43)=24, MONTH($AQ43)=12),11, IF(AND(DAY($AQ43)=25, MONTH($AQ43)=12),12, IF(AND(DAY($AQ43)=26, MONTH($AQ43)=12),13,0))))))))))))))</f>
        <v>0</v>
      </c>
      <c r="AS43" s="50" t="n">
        <f aca="false">IF($AQ43=0,IF(OR($AO43&lt;&gt;0,$AP43&lt;&gt;0,$AR43&lt;&gt;0),2,1),IF(WEEKDAY($AQ43,2)&lt;&gt;$AO43,3,1))</f>
        <v>1</v>
      </c>
      <c r="AT43" s="50" t="n">
        <f aca="false">IF($AR43=0,1,IF(OR($AR43&lt;1,$AR43&gt;13),3,IF($AQ43=0,2,1)))</f>
        <v>1</v>
      </c>
      <c r="AU43" s="50" t="n">
        <f aca="false">IF($AQ43=0,1,IF(AND($AO43&gt;5,$AR43&lt;&gt;0, $AP43&lt;&gt;4),4,IF(AND($AR43&lt;&gt;0,$AP43&lt;&gt;3,$AO43&lt;=5),3,IF(AND($AO43&gt;5,$AP43&lt;&gt;2,$AR43=0),2,IF(AND($AO43&lt;=5,$AR43=0,$AP43&lt;&gt;1),2,1)))))</f>
        <v>1</v>
      </c>
      <c r="AV43" s="50" t="n">
        <f aca="false">IF(MAX($AS43,$AT43,$AU43)=1,1,MAX($AS43,$AT43,$AU43))</f>
        <v>1</v>
      </c>
      <c r="AX43" s="51" t="n">
        <f aca="false">IF(OR($G43="",$H43=""),0,MAX(0,($H43-$G43)*1440))</f>
        <v>0</v>
      </c>
      <c r="AY43" s="52" t="n">
        <f aca="false">$AX43/60</f>
        <v>0</v>
      </c>
      <c r="AZ43" s="53" t="n">
        <f aca="false">IF(OR($G43="",$H43=""),1,IF(NOT(AND(ISNUMBER($G43),ISNUMBER($H43))),0,IF($H43&lt;$G43,2,IF($BH43=3,3,1))))</f>
        <v>1</v>
      </c>
      <c r="BA43" s="51" t="n">
        <f aca="false">IF(OR($J43="",$K43=""),0,MAX(0,($K43-$J43)*1440))</f>
        <v>0</v>
      </c>
      <c r="BB43" s="54" t="n">
        <f aca="false">$BA43/60</f>
        <v>0</v>
      </c>
      <c r="BC43" s="53" t="n">
        <f aca="false">IF(OR($J43="",$K43=""),1,IF(NOT(AND(ISNUMBER($J43),ISNUMBER($K43))),0,IF($K43&lt;$J43,2,IF($BH43=3,3,1))))</f>
        <v>1</v>
      </c>
      <c r="BD43" s="51" t="n">
        <f aca="false">IF(OR($M43="",$N43=""),0,MAX(0,($N43-$M43)*1440))</f>
        <v>0</v>
      </c>
      <c r="BE43" s="54" t="n">
        <f aca="false">$BD43/60</f>
        <v>0</v>
      </c>
      <c r="BF43" s="53" t="n">
        <f aca="false">IF(OR($M43="",$N43=""),1,IF(NOT(AND(ISNUMBER($M43),ISNUMBER($N43))),0,IF($N43&lt;$M43,2,IF($BH43=3,3,1))))</f>
        <v>1</v>
      </c>
      <c r="BG43" s="53" t="n">
        <f aca="false">IF(COUNTIF(AZ43,0)+COUNTIF(BC43,0)+COUNTIF(BF43,0)&gt;0,0,IF(COUNTIF(AZ43,2)+COUNTIF(BC43,2)+COUNTIF(BF43,2)&gt;0,2,IF(COUNTIF(AZ43,3)+COUNTIF(BC43,3)+COUNTIF(BF43,3)&gt;0,3,1)))</f>
        <v>1</v>
      </c>
      <c r="BH43" s="55" t="n">
        <f aca="false">IFERROR(($H43-$G43)*1440, 0)  + IFERROR(($K43-$J43)*1440, 0)  + IFERROR(($N43-$M43)*1440, 0)</f>
        <v>0</v>
      </c>
      <c r="BI43" s="56" t="n">
        <f aca="false">IF($BG43&lt;&gt;1,$BG43,IF(ABS($BH43-($AX43 +$BA43+ $BD43))&lt; 0.0001,1,6))</f>
        <v>1</v>
      </c>
      <c r="BJ43" s="57" t="n">
        <f aca="false">IF($BH43=3,3,IF($BH43=0,0,$BH43/60))</f>
        <v>0</v>
      </c>
      <c r="BK43" s="53" t="n">
        <f aca="false">IF($BG43&lt;&gt;1,$BG43,IF(ABS($BJ43*60-$BH43)&lt;0.0001,1,5))</f>
        <v>1</v>
      </c>
      <c r="BL43" s="53" t="n">
        <f aca="false">IF($BH43=0,1,IF(ABS($BH43-($AX43+$BA43+$BD43))&lt;0.0001,1,10))</f>
        <v>1</v>
      </c>
      <c r="BN43" s="58" t="n">
        <f aca="false">IF($BT43=10,10,IF($AP43&lt;&gt;1,0,IF(ISNUMBER($R$4),($R$4*60)/5,480)))</f>
        <v>0</v>
      </c>
      <c r="BO43" s="58" t="n">
        <f aca="false">IF($BG43&lt;&gt;1,$BG43,IF($AP43=1,MAX(0,$BH43-$BN43),$BH43))</f>
        <v>0</v>
      </c>
      <c r="BP43" s="57" t="n">
        <f aca="false">IF($BG43&lt;&gt;1, 0, ROUND($BO43/60,4))</f>
        <v>0</v>
      </c>
      <c r="BQ43" s="53" t="n">
        <f aca="false">IF($BG43&lt;&gt;1, $BG43,
 IF(ABS($BO43/60-$BP43)&lt; 0.0001,1,5))</f>
        <v>1</v>
      </c>
      <c r="BR43" s="53" t="n">
        <f aca="false">$BQ43</f>
        <v>1</v>
      </c>
      <c r="BS43" s="53" t="n">
        <f aca="false">IF($BH43&lt;&gt;1,1,IF(NOT(ISNUMBER($BO43)),9,IF($BO43&lt;0,9,IF($BO43&gt;$BH43,9,1))))</f>
        <v>1</v>
      </c>
      <c r="BT43" s="53" t="n">
        <f aca="false">IF($R$4="",1,IF(NOT(ISNUMBER($R$4)),10,IF($R$4&lt;=0,10,IF($R$4&gt;40,10,IF(MOD($R$4,1)&lt;&gt;0,10,1)))))</f>
        <v>1</v>
      </c>
      <c r="BV43" s="55" t="n">
        <f aca="false">IF(OR($G43="",$H43=""),0,MAX(0,(MIN($H43,TIME(6,0,0))-MAX($G43,TIME(0,0,0))) * 1440))</f>
        <v>0</v>
      </c>
      <c r="BW43" s="54" t="n">
        <f aca="false">$BV43/60</f>
        <v>0</v>
      </c>
      <c r="BX43" s="55" t="n">
        <f aca="false">IF(OR($G43="",$H43=""),0,MAX(0,(MIN($H43,1)-MAX($G43,TIME(22,0,0)))*1440))</f>
        <v>0</v>
      </c>
      <c r="BY43" s="54" t="n">
        <f aca="false">$BX43/60</f>
        <v>0</v>
      </c>
      <c r="BZ43" s="55" t="n">
        <f aca="false">$BV43+$BX43</f>
        <v>0</v>
      </c>
      <c r="CA43" s="54" t="n">
        <f aca="false">$BW43+$BY43</f>
        <v>0</v>
      </c>
      <c r="CB43" s="56" t="n">
        <f aca="false">IF($AX43=0,1,IF(NOT(ISNUMBER($BZ43)),0,IF($BZ43&lt;0,7,IF($BZ43&gt;$AX43,8,IF(NOT(ISNUMBER($AX43)),10,1)))))</f>
        <v>1</v>
      </c>
      <c r="CC43" s="55" t="n">
        <f aca="false">IF(OR($J43="",$K43=""),0,MAX(0,(MIN($K43,TIME(6,0,0))-MAX($J43,TIME(0,0,0))) * 1440))</f>
        <v>0</v>
      </c>
      <c r="CD43" s="54" t="n">
        <f aca="false">$CC43/60</f>
        <v>0</v>
      </c>
      <c r="CE43" s="55" t="n">
        <f aca="false">IF(OR($J43="",$K43=""),0,MAX(0,(MIN($K43,1)-MAX($J43,TIME(22,0,0)))*1440))</f>
        <v>0</v>
      </c>
      <c r="CF43" s="54" t="n">
        <f aca="false">$CE43/60</f>
        <v>0</v>
      </c>
      <c r="CG43" s="55" t="n">
        <f aca="false">$CC43+$CE43</f>
        <v>0</v>
      </c>
      <c r="CH43" s="54" t="n">
        <f aca="false">$CD43+$CF43</f>
        <v>0</v>
      </c>
      <c r="CI43" s="56" t="n">
        <f aca="false">IF($BA43=0,1,IF(NOT(ISNUMBER($CG43)),0,IF($CG43&lt;0,7,IF($CG43&gt;$BA43,8,IF(NOT(ISNUMBER($BA43)),10,1)))))</f>
        <v>1</v>
      </c>
      <c r="CJ43" s="55" t="n">
        <f aca="false">IF(OR($M43="",$N43=""),0,MAX(0,(MIN($N43,TIME(6,0,0))-MAX($M43,TIME(0,0,0)))* 1440))</f>
        <v>0</v>
      </c>
      <c r="CK43" s="54" t="n">
        <f aca="false">$CJ43/60</f>
        <v>0</v>
      </c>
      <c r="CL43" s="55" t="n">
        <f aca="false">IF(OR($M43="",$N43=""),0,MAX(0,(MIN($N43,1)-MAX($M43,TIME(22,0,0)))*1440))</f>
        <v>0</v>
      </c>
      <c r="CM43" s="54" t="n">
        <f aca="false">$CL43/60</f>
        <v>0</v>
      </c>
      <c r="CN43" s="55" t="n">
        <f aca="false">$CJ43+$CL43</f>
        <v>0</v>
      </c>
      <c r="CO43" s="54" t="n">
        <f aca="false">$CK43+$CM43</f>
        <v>0</v>
      </c>
      <c r="CP43" s="56" t="n">
        <f aca="false">IF($BD43=0,1,IF(NOT(ISNUMBER($CN43)),0,IF($CN43&lt;0,7,IF($CN43&gt;$BD43,8,IF(NOT(ISNUMBER($BD43)),10,1)))))</f>
        <v>1</v>
      </c>
      <c r="CQ43" s="55" t="n">
        <f aca="false">$BZ43+$CG43+$CN43</f>
        <v>0</v>
      </c>
      <c r="CR43" s="54" t="n">
        <f aca="false">$CA43+$CH43+$CO43</f>
        <v>0</v>
      </c>
      <c r="CS43" s="53" t="n">
        <f aca="false">IF($BG43&lt;&gt;1,$BG43,IF(OR(AND($G43&lt;&gt;"",NOT(ISNUMBER($G43))),AND($H43&lt;&gt;"",NOT(ISNUMBER($H43))),AND($J43&lt;&gt;"",NOT(ISNUMBER($J43))),AND($K43&lt;&gt;"",NOT(ISNUMBER($K43))),AND($M43&lt;&gt;"",NOT(ISNUMBER($M43))),AND($N43&lt;&gt;"",NOT(ISNUMBER($N43)))),0,IF($CQ43&gt;$BH43,10,IF(ABS($CQ43/60-$CR43) &lt; 0.0001,1,5))))</f>
        <v>1</v>
      </c>
      <c r="CT43" s="55" t="n">
        <f aca="false">IF(OR($AP43=2,$AP43=4), $BH43,0)</f>
        <v>0</v>
      </c>
      <c r="CU43" s="54" t="n">
        <f aca="false">$CT43/60</f>
        <v>0</v>
      </c>
      <c r="CV43" s="53" t="n">
        <f aca="false">IF($BG43&lt;&gt;1,$BG43,IF($CT43&gt;$BH43,10,IF(ABS($CT43/60-$CU43) &lt; 0.0001,1,5)))</f>
        <v>1</v>
      </c>
      <c r="CW43" s="53" t="n">
        <f aca="false">IF($BS43=10,10,IF($BH43=0,1,IF(NOT(ISNUMBER($CT43)),10,IF($CT43&lt;0,10,IF($CT43&gt;$BH43,10,1)))))</f>
        <v>1</v>
      </c>
      <c r="CX43" s="55" t="n">
        <f aca="false">IF(OR($AP43=3,$AP43=4), $BH43,0)</f>
        <v>0</v>
      </c>
      <c r="CY43" s="54" t="n">
        <f aca="false">$CX43/60</f>
        <v>0</v>
      </c>
      <c r="CZ43" s="53" t="n">
        <f aca="false">IF($BG43&lt;&gt;1,$BG43,IF($CX43&gt;$BH43,10,IF(ABS($CX43/60-$CY43)&lt;0.0001,1,5)))</f>
        <v>1</v>
      </c>
      <c r="DA43" s="53" t="n">
        <f aca="false">IF($BS43=10,10,IF($BH43=0,1,IF(NOT(ISNUMBER($CW43)),10,IF($CW43&lt;0,10,IF($CW43&gt;$BH43,10,1)))))</f>
        <v>1</v>
      </c>
      <c r="DC43" s="59" t="s">
        <v>177</v>
      </c>
      <c r="DD43" s="59" t="n">
        <v>2</v>
      </c>
      <c r="DE43" s="59" t="s">
        <v>157</v>
      </c>
      <c r="DF43" s="59" t="s">
        <v>181</v>
      </c>
      <c r="DG43" s="59" t="s">
        <v>182</v>
      </c>
      <c r="DH43" s="59" t="s">
        <v>183</v>
      </c>
      <c r="DI43" s="59" t="s">
        <v>184</v>
      </c>
      <c r="DJ43" s="59"/>
      <c r="DK43" s="59" t="s">
        <v>185</v>
      </c>
    </row>
    <row r="44" customFormat="false" ht="15" hidden="false" customHeight="true" outlineLevel="0" collapsed="false">
      <c r="A44" s="60"/>
      <c r="B44" s="38"/>
      <c r="C44" s="31"/>
      <c r="D44" s="24"/>
      <c r="E44" s="39"/>
      <c r="F44" s="40"/>
      <c r="G44" s="41"/>
      <c r="H44" s="41"/>
      <c r="I44" s="42"/>
      <c r="J44" s="41"/>
      <c r="K44" s="41"/>
      <c r="L44" s="42"/>
      <c r="M44" s="41"/>
      <c r="N44" s="41"/>
      <c r="O44" s="42"/>
      <c r="P44" s="42"/>
      <c r="Q44" s="43"/>
      <c r="R44" s="43"/>
      <c r="S44" s="44"/>
      <c r="T44" s="44"/>
      <c r="U44" s="44"/>
      <c r="V44" s="44"/>
      <c r="W44" s="45"/>
      <c r="X44" s="44"/>
      <c r="Y44" s="44"/>
      <c r="Z44" s="44"/>
      <c r="AA44" s="44"/>
      <c r="AB44" s="44"/>
      <c r="AC44" s="44"/>
      <c r="AD44" s="44"/>
      <c r="AE44" s="44"/>
      <c r="AF44" s="44"/>
      <c r="AG44" s="46"/>
      <c r="AH44" s="46"/>
      <c r="AI44" s="46"/>
      <c r="AJ44" s="45"/>
      <c r="AK44" s="19"/>
      <c r="AL44" s="39"/>
      <c r="AM44" s="39"/>
      <c r="AN44" s="39"/>
      <c r="AO44" s="47"/>
      <c r="AP44" s="48"/>
      <c r="AQ44" s="61"/>
      <c r="AR44" s="50"/>
      <c r="AS44" s="50"/>
      <c r="AT44" s="50"/>
      <c r="AU44" s="50"/>
      <c r="AV44" s="50"/>
      <c r="AX44" s="51"/>
      <c r="AY44" s="52"/>
      <c r="AZ44" s="53" t="s">
        <v>147</v>
      </c>
      <c r="BA44" s="51"/>
      <c r="BB44" s="54"/>
      <c r="BC44" s="53"/>
      <c r="BD44" s="51"/>
      <c r="BE44" s="54"/>
      <c r="BF44" s="53"/>
      <c r="BG44" s="53"/>
      <c r="BH44" s="55"/>
      <c r="BI44" s="56"/>
      <c r="BJ44" s="57"/>
      <c r="BK44" s="53"/>
      <c r="BL44" s="53"/>
      <c r="BN44" s="58"/>
      <c r="BO44" s="58"/>
      <c r="BP44" s="57"/>
      <c r="BQ44" s="53" t="s">
        <v>148</v>
      </c>
      <c r="BR44" s="53"/>
      <c r="BS44" s="53"/>
      <c r="BT44" s="53"/>
      <c r="BV44" s="55"/>
      <c r="BW44" s="54"/>
      <c r="BX44" s="55"/>
      <c r="BY44" s="54"/>
      <c r="BZ44" s="55"/>
      <c r="CA44" s="54"/>
      <c r="CB44" s="56"/>
      <c r="CC44" s="55"/>
      <c r="CD44" s="54"/>
      <c r="CE44" s="55"/>
      <c r="CF44" s="54"/>
      <c r="CG44" s="55"/>
      <c r="CH44" s="54"/>
      <c r="CI44" s="56"/>
      <c r="CJ44" s="55"/>
      <c r="CK44" s="54"/>
      <c r="CL44" s="55"/>
      <c r="CM44" s="54"/>
      <c r="CN44" s="55"/>
      <c r="CO44" s="54"/>
      <c r="CP44" s="56"/>
      <c r="CQ44" s="55"/>
      <c r="CR44" s="54"/>
      <c r="CS44" s="53"/>
      <c r="CT44" s="55"/>
      <c r="CU44" s="54"/>
      <c r="CV44" s="53"/>
      <c r="CW44" s="53"/>
      <c r="CX44" s="55"/>
      <c r="CY44" s="54"/>
      <c r="CZ44" s="53"/>
      <c r="DA44" s="53"/>
      <c r="DC44" s="59"/>
      <c r="DD44" s="59"/>
      <c r="DE44" s="59"/>
      <c r="DF44" s="59"/>
      <c r="DG44" s="59"/>
      <c r="DH44" s="59"/>
      <c r="DI44" s="59"/>
      <c r="DJ44" s="59"/>
      <c r="DK44" s="59"/>
    </row>
    <row r="45" customFormat="false" ht="15" hidden="false" customHeight="true" outlineLevel="0" collapsed="false">
      <c r="A45" s="60"/>
      <c r="B45" s="38"/>
      <c r="C45" s="31"/>
      <c r="D45" s="24"/>
      <c r="E45" s="39"/>
      <c r="F45" s="40"/>
      <c r="G45" s="41"/>
      <c r="H45" s="41"/>
      <c r="I45" s="42"/>
      <c r="J45" s="41"/>
      <c r="K45" s="41"/>
      <c r="L45" s="42"/>
      <c r="M45" s="41"/>
      <c r="N45" s="41"/>
      <c r="O45" s="42"/>
      <c r="P45" s="42"/>
      <c r="Q45" s="43"/>
      <c r="R45" s="43"/>
      <c r="S45" s="44"/>
      <c r="T45" s="44"/>
      <c r="U45" s="44"/>
      <c r="V45" s="44"/>
      <c r="W45" s="45"/>
      <c r="X45" s="44"/>
      <c r="Y45" s="44"/>
      <c r="Z45" s="44"/>
      <c r="AA45" s="44"/>
      <c r="AB45" s="44"/>
      <c r="AC45" s="44"/>
      <c r="AD45" s="44"/>
      <c r="AE45" s="44"/>
      <c r="AF45" s="44"/>
      <c r="AG45" s="46"/>
      <c r="AH45" s="46"/>
      <c r="AI45" s="46"/>
      <c r="AJ45" s="45"/>
      <c r="AK45" s="19"/>
      <c r="AL45" s="39"/>
      <c r="AM45" s="39"/>
      <c r="AN45" s="39"/>
      <c r="AO45" s="47"/>
      <c r="AP45" s="48"/>
      <c r="AQ45" s="61"/>
      <c r="AR45" s="50"/>
      <c r="AS45" s="50"/>
      <c r="AT45" s="50"/>
      <c r="AU45" s="50"/>
      <c r="AV45" s="50"/>
      <c r="AX45" s="51"/>
      <c r="AY45" s="52"/>
      <c r="AZ45" s="53" t="s">
        <v>149</v>
      </c>
      <c r="BA45" s="51"/>
      <c r="BB45" s="54"/>
      <c r="BC45" s="53"/>
      <c r="BD45" s="51"/>
      <c r="BE45" s="54"/>
      <c r="BF45" s="53"/>
      <c r="BG45" s="53"/>
      <c r="BH45" s="55"/>
      <c r="BI45" s="56"/>
      <c r="BJ45" s="57"/>
      <c r="BK45" s="53"/>
      <c r="BL45" s="53"/>
      <c r="BN45" s="58"/>
      <c r="BO45" s="58"/>
      <c r="BP45" s="57"/>
      <c r="BQ45" s="57"/>
      <c r="BR45" s="53"/>
      <c r="BS45" s="53"/>
      <c r="BT45" s="53"/>
      <c r="BV45" s="55"/>
      <c r="BW45" s="54"/>
      <c r="BX45" s="55"/>
      <c r="BY45" s="54"/>
      <c r="BZ45" s="55"/>
      <c r="CA45" s="54"/>
      <c r="CB45" s="56"/>
      <c r="CC45" s="55"/>
      <c r="CD45" s="54"/>
      <c r="CE45" s="55"/>
      <c r="CF45" s="54"/>
      <c r="CG45" s="55"/>
      <c r="CH45" s="54"/>
      <c r="CI45" s="56"/>
      <c r="CJ45" s="55"/>
      <c r="CK45" s="54"/>
      <c r="CL45" s="55"/>
      <c r="CM45" s="54"/>
      <c r="CN45" s="55"/>
      <c r="CO45" s="54"/>
      <c r="CP45" s="56"/>
      <c r="CQ45" s="55"/>
      <c r="CR45" s="54"/>
      <c r="CS45" s="53"/>
      <c r="CT45" s="55"/>
      <c r="CU45" s="54"/>
      <c r="CV45" s="53"/>
      <c r="CW45" s="53"/>
      <c r="CX45" s="55"/>
      <c r="CY45" s="54"/>
      <c r="CZ45" s="53"/>
      <c r="DA45" s="53"/>
      <c r="DC45" s="59"/>
      <c r="DD45" s="59"/>
      <c r="DE45" s="59"/>
      <c r="DF45" s="59"/>
      <c r="DG45" s="59"/>
      <c r="DH45" s="59"/>
      <c r="DI45" s="59"/>
      <c r="DJ45" s="59"/>
      <c r="DK45" s="59"/>
    </row>
    <row r="46" customFormat="false" ht="15" hidden="false" customHeight="true" outlineLevel="0" collapsed="false">
      <c r="A46" s="60"/>
      <c r="B46" s="38"/>
      <c r="C46" s="31"/>
      <c r="D46" s="24"/>
      <c r="E46" s="39"/>
      <c r="F46" s="40"/>
      <c r="G46" s="41"/>
      <c r="H46" s="41"/>
      <c r="I46" s="42"/>
      <c r="J46" s="41"/>
      <c r="K46" s="41"/>
      <c r="L46" s="42"/>
      <c r="M46" s="41"/>
      <c r="N46" s="41"/>
      <c r="O46" s="42"/>
      <c r="P46" s="42"/>
      <c r="Q46" s="43"/>
      <c r="R46" s="43"/>
      <c r="S46" s="44"/>
      <c r="T46" s="44"/>
      <c r="U46" s="44"/>
      <c r="V46" s="44"/>
      <c r="W46" s="45"/>
      <c r="X46" s="44"/>
      <c r="Y46" s="44"/>
      <c r="Z46" s="44"/>
      <c r="AA46" s="44"/>
      <c r="AB46" s="44"/>
      <c r="AC46" s="44"/>
      <c r="AD46" s="44"/>
      <c r="AE46" s="44"/>
      <c r="AF46" s="44"/>
      <c r="AG46" s="46"/>
      <c r="AH46" s="46"/>
      <c r="AI46" s="46"/>
      <c r="AJ46" s="45"/>
      <c r="AK46" s="19"/>
      <c r="AL46" s="39"/>
      <c r="AM46" s="39"/>
      <c r="AN46" s="39"/>
      <c r="AO46" s="47"/>
      <c r="AP46" s="48"/>
      <c r="AQ46" s="61"/>
      <c r="AR46" s="50"/>
      <c r="AS46" s="50"/>
      <c r="AT46" s="50"/>
      <c r="AU46" s="50"/>
      <c r="AV46" s="50"/>
      <c r="AX46" s="51"/>
      <c r="AY46" s="52"/>
      <c r="AZ46" s="53" t="s">
        <v>150</v>
      </c>
      <c r="BA46" s="51"/>
      <c r="BB46" s="54"/>
      <c r="BC46" s="53"/>
      <c r="BD46" s="51"/>
      <c r="BE46" s="54"/>
      <c r="BF46" s="53"/>
      <c r="BG46" s="53"/>
      <c r="BH46" s="55"/>
      <c r="BI46" s="56"/>
      <c r="BJ46" s="57"/>
      <c r="BK46" s="53"/>
      <c r="BL46" s="53"/>
      <c r="BN46" s="58"/>
      <c r="BO46" s="58"/>
      <c r="BP46" s="57"/>
      <c r="BQ46" s="57"/>
      <c r="BR46" s="53"/>
      <c r="BS46" s="53"/>
      <c r="BT46" s="53"/>
      <c r="BV46" s="55"/>
      <c r="BW46" s="54"/>
      <c r="BX46" s="55"/>
      <c r="BY46" s="54"/>
      <c r="BZ46" s="55"/>
      <c r="CA46" s="54"/>
      <c r="CB46" s="56"/>
      <c r="CC46" s="55"/>
      <c r="CD46" s="54"/>
      <c r="CE46" s="55"/>
      <c r="CF46" s="54"/>
      <c r="CG46" s="55"/>
      <c r="CH46" s="54"/>
      <c r="CI46" s="56"/>
      <c r="CJ46" s="55"/>
      <c r="CK46" s="54"/>
      <c r="CL46" s="55"/>
      <c r="CM46" s="54"/>
      <c r="CN46" s="55"/>
      <c r="CO46" s="54"/>
      <c r="CP46" s="56"/>
      <c r="CQ46" s="55"/>
      <c r="CR46" s="54"/>
      <c r="CS46" s="53"/>
      <c r="CT46" s="55"/>
      <c r="CU46" s="54"/>
      <c r="CV46" s="53"/>
      <c r="CW46" s="53"/>
      <c r="CX46" s="55"/>
      <c r="CY46" s="54"/>
      <c r="CZ46" s="53"/>
      <c r="DA46" s="53"/>
      <c r="DC46" s="59"/>
      <c r="DD46" s="59"/>
      <c r="DE46" s="59"/>
      <c r="DF46" s="59"/>
      <c r="DG46" s="59"/>
      <c r="DH46" s="59"/>
      <c r="DI46" s="59"/>
      <c r="DJ46" s="59"/>
      <c r="DK46" s="59"/>
    </row>
    <row r="47" customFormat="false" ht="15" hidden="false" customHeight="true" outlineLevel="0" collapsed="false">
      <c r="A47" s="60" t="str">
        <f aca="false">IF($AQ47=0,"---",IF($AS47&gt;1,"❌ KAL D"&amp;$AS47,IF($AT47&gt;1,"❌ KAL S"&amp;$AT47,IF($AU47&gt;1,"❌ KAL TD"&amp;$AU47,DATE(YEAR($AQ47),MONTH($AQ47),DAY($AQ47))))))</f>
        <v>---</v>
      </c>
      <c r="B47" s="38" t="str">
        <f aca="false">IF($AO47=0,"---",IF($AS47&gt;1,"❌ KAL D"&amp;$AS47,IF($AT47&gt;1,"❌ KAL S"&amp;$AT47,IF($AU47&gt;1,"❌ KAL TD"&amp;$AU47,CHOOSE($AO47,"Po","Út","St","Čt","Pá","So","Ne")))))</f>
        <v>---</v>
      </c>
      <c r="C47" s="31" t="str">
        <f aca="false">IF($AP47=0,"---",IF($AS47&gt;1,"❌ KAL D"&amp;$AS47,IF($AT47&gt;1,"❌ KAL S"&amp;$AT47,IF($AU47&gt;1,"❌ KAL TD"&amp;$AU47,CHOOSE($AP47,"PRACOVNÍ DEN","VÍKEND","SVÁTEK","VÍKEND +SVÁTEK")))))</f>
        <v>---</v>
      </c>
      <c r="D47" s="24" t="str">
        <f aca="false">IF($AR47=0,"---",IF($AS47&gt;1,"❌ KAL D"&amp;$AS47,IF($AT47&gt;1,"❌ KAL S"&amp;$AT47,IF($AU47&gt;1,"❌ KAL TD"&amp;$AU47,CHOOSE($AR47,"Velký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47" s="39" t="str">
        <f aca="false">IF($AN47=0,"---",IF($AS47&gt;1,"❌ KAL D"&amp;$AS47,IF($AT47&gt;1,"❌ KAL S"&amp;$AT47,IF($AU47&gt;1,"❌ KAL TD"&amp;$AU47,$AN47))))</f>
        <v>---</v>
      </c>
      <c r="F47" s="40"/>
      <c r="G47" s="41"/>
      <c r="H47" s="41"/>
      <c r="I47" s="42" t="str">
        <f aca="false">IF($AX47=0,"---",IF($AZ47=0,"❌ PD1 0",IF($AZ47=2,"❌ PD1 2",IF($AZ47=3,"❌ PD1 3",TEXT(INT($AX47/60),"00")&amp;":"&amp;TEXT(MOD($AX47,60),"00")&amp;":00"))))</f>
        <v>---</v>
      </c>
      <c r="J47" s="41"/>
      <c r="K47" s="41"/>
      <c r="L47" s="42" t="str">
        <f aca="false">IF($BA47=0,"---",IF($BC47=0,"❌ PD2 0",IF($BC47=2,"❌ PD2 2",IF($BC47=3,"❌ PD2 3",TEXT(INT($BA47/60),"00")&amp;":"&amp;TEXT(MOD($BA47,60),"00")&amp;":00"))))</f>
        <v>---</v>
      </c>
      <c r="M47" s="41"/>
      <c r="N47" s="41"/>
      <c r="O47" s="42" t="str">
        <f aca="false">IF($BD47=0,"---",IF($BF47=0,"❌ PD3 0",IF($BF47=2,"❌ PD3 2",IF($BF47=3,"❌ PD3 3",TEXT(INT($BD47/60),"00")&amp;":"&amp;TEXT(MOD($BD47,60),"00")&amp;":00"))))</f>
        <v>---</v>
      </c>
      <c r="P47" s="42" t="str">
        <f aca="false">IF($BG47&lt;&gt;1,"❌ PD DEN "&amp;$BG47,IF($BL47=10,"❌ PD DEN 10",IF($BI47=6,"❌ PD DEN 6",IF($BK47=5,"⚠ PD DEN 5",IF($BH47=0,"---",TEXT(INT($BH47/60),"00")&amp;":"&amp;TEXT(MOD($BH47,60),"00")&amp;":00")))))</f>
        <v>---</v>
      </c>
      <c r="Q47" s="43" t="str">
        <f aca="false">IF($BT47=10,"❌ ZDPD 10",IF($BS47=9,"❌ ZDPD 9",IF($BQ47=5,"ℹ️ ZDPD 5",IF($BN47=0,"---",TEXT(INT($BN47/60),"00")&amp;":"&amp;TEXT(MOD($BN47,60),"00")&amp;":00"))))</f>
        <v>---</v>
      </c>
      <c r="R47" s="43" t="str">
        <f aca="false">IF($BT47=10,"❌ PR PŘES 10",IF($BS47=9,"❌ PR PŘES 9",IF($BQ47=5,"ℹ️ PR PŘES 5",IF($BO47=0,"---",TEXT(INT($BO47/60),"00")&amp;":"&amp;TEXT(MOD($BO47,60),"00")&amp;":00"))))</f>
        <v>---</v>
      </c>
      <c r="S47" s="44" t="str">
        <f aca="false">IF(NOT(ISNUMBER($G47)),"---",IF(AND($G47&gt;=TIME(0,0,0),$G47&lt;TIME(6,0,0)),$G47,"---"))</f>
        <v>---</v>
      </c>
      <c r="T47" s="44" t="str">
        <f aca="false">IF(AND($H47&lt;&gt;"",$G47&lt;TIME(6,0,0)),MIN($H47,TIME(6,0,0)),"---")</f>
        <v>---</v>
      </c>
      <c r="U47" s="44" t="str">
        <f aca="false">IF($H47&gt;TIME(22,0,0),MAX($G47,TIME(22,0,0)),"---")</f>
        <v>---</v>
      </c>
      <c r="V47" s="44" t="str">
        <f aca="false">IF($H47&gt;TIME(22,0,0),$H47,"---")</f>
        <v>---</v>
      </c>
      <c r="W47" s="45" t="str">
        <f aca="false">IF($CS47&lt;&gt;1,"❌ NPD "&amp;$CS47,IF($CB47&lt;&gt;1,"❌ NPD "&amp;$CB47,IF($BZ47=0,"---",TEXT(INT($BZ47/60),"00")&amp;":"&amp;TEXT(MOD($BZ47,60),"00")&amp;":00")))</f>
        <v>---</v>
      </c>
      <c r="X47" s="44" t="str">
        <f aca="false">IF(NOT(ISNUMBER($J47)),"---",IF(AND($J47&gt;=TIME(0,0,0),$J47&lt;TIME(6,0,0)),$J47,"---"))</f>
        <v>---</v>
      </c>
      <c r="Y47" s="44" t="str">
        <f aca="false">IF(AND($K47&lt;&gt;"",$J47&lt;TIME(6,0,0)),MIN($K47,TIME(6,0,0)),"---")</f>
        <v>---</v>
      </c>
      <c r="Z47" s="44" t="str">
        <f aca="false">IF($K47&gt;TIME(22,0,0),MAX($J47,TIME(22,0,0)),"---")</f>
        <v>---</v>
      </c>
      <c r="AA47" s="44" t="str">
        <f aca="false">IF($K47&gt;TIME(22,0,0),$K47,"---")</f>
        <v>---</v>
      </c>
      <c r="AB47" s="44" t="str">
        <f aca="false">IF($CS47&lt;&gt;1,"❌ NPD "&amp;$CS47,IF($CI47&lt;&gt;1,"❌ NPD "&amp;$CI47,IF($CG47=0,"---",TEXT(INT($CG47/60),"00")&amp;":"&amp;TEXT(MOD($CG47,60),"00")&amp;":00")))</f>
        <v>---</v>
      </c>
      <c r="AC47" s="44" t="str">
        <f aca="false">IF(NOT(ISNUMBER($M47)),"---",IF(AND($M47&gt;=TIME(0,0,0),$M47&lt;TIME(6,0,0)),$M47,"---"))</f>
        <v>---</v>
      </c>
      <c r="AD47" s="44" t="str">
        <f aca="false">IF(AND($N47&lt;&gt;"",$M47&lt;TIME(6,0,0)),MIN($N47,TIME(6,0,0)),"---")</f>
        <v>---</v>
      </c>
      <c r="AE47" s="44" t="str">
        <f aca="false">IF($N47&gt;TIME(22,0,0),MAX($M47,TIME(22,0,0)),"---")</f>
        <v>---</v>
      </c>
      <c r="AF47" s="44" t="str">
        <f aca="false">IF($N47&gt;TIME(22,0,0),$N47,"---")</f>
        <v>---</v>
      </c>
      <c r="AG47" s="46" t="str">
        <f aca="false">IF($CS47&lt;&gt;1,"❌ NPD "&amp;$CS47,IF($CP47&lt;&gt;1,"❌ NPD "&amp;$CP47,IF($CN47=0,"---",TEXT(INT($CN47/60),"00")&amp;":"&amp;TEXT(MOD($CN47,60),"00")&amp;":00")))</f>
        <v>---</v>
      </c>
      <c r="AH47" s="46" t="str">
        <f aca="false">IF($CS47&lt;&gt;1,"❌ NPD "&amp;$CS47,IF(MIN($CB47,$CI47,$CP47)&lt;&gt;1,"❌ NPD "&amp;MIN($CB47,$CI47,CP47),IF($CQ47=0,"---",TEXT(INT($CQ47/60),"00")&amp;":"&amp;TEXT(MOD($CQ47,60),"00")&amp;":00")))</f>
        <v>---</v>
      </c>
      <c r="AI47" s="46" t="str">
        <f aca="false">IF($CV47&lt;&gt;1,"❌ PR VÍK "&amp;$CV47,IF($CW47=10,"❌ PR VÍK 10",IF($CU47=0,"---",TEXT(INT($CT47/60),"00")&amp;":"&amp;TEXT(MOD($CT47,60),"00")&amp;":00")))</f>
        <v>---</v>
      </c>
      <c r="AJ47" s="45" t="str">
        <f aca="false">IF($CZ47&lt;&gt;1,"❌ PR SV "&amp;$CZ47,IF($DA47=10,"❌ PR SV 10",IF($CX47=0,"---",TEXT(INT($CX47/60),"00")&amp;":"&amp;TEXT(MOD($CX47,60),"00")&amp;":00")))</f>
        <v>---</v>
      </c>
      <c r="AK47" s="19"/>
      <c r="AL47" s="39" t="n">
        <f aca="false">IF($AQ47=0,0,IF($AQ47&lt;&gt;0,YEAR($AQ$15)))</f>
        <v>0</v>
      </c>
      <c r="AM47" s="39" t="n">
        <f aca="false">IF($AQ47=0,0,IF($AQ47&lt;&gt;0,CHOOSE(MONTH($AQ$15), 1,2,3,4,5,6, 7,8,9,10,11,12)))</f>
        <v>0</v>
      </c>
      <c r="AN47" s="39" t="n">
        <f aca="false">IF($AQ47=0,0,WEEKNUM($AQ47,2))</f>
        <v>0</v>
      </c>
      <c r="AO47" s="47" t="n">
        <f aca="false">IF($AQ47=0,0,WEEKDAY($AQ47,2))</f>
        <v>0</v>
      </c>
      <c r="AP47" s="48" t="n">
        <f aca="false">IF($AQ47=0,0, IF(AND($AO47&gt;5,$AR47&lt;&gt;0),4, IF($AR47&lt;&gt;0,3, IF($AO47&gt;5,2, 1))))</f>
        <v>0</v>
      </c>
      <c r="AQ47" s="61" t="n">
        <f aca="false">IF($AQ43=0,0,IF(MONTH($AQ43+1)=MONTH($AQ43),$AQ43+1,0))</f>
        <v>0</v>
      </c>
      <c r="AR47" s="50" t="n">
        <f aca="false">IF($AO47=0,0, IF(AND($AL$3&lt;&gt;0,$AQ47=$AL$3-2),1, IF(AND($AL$3&lt;&gt;0,$AQ47=$AL$3+1),2, IF(AND(DAY($AQ47)=1, MONTH($AQ47)=1),3, IF(AND(DAY($AQ47)=1, MONTH($AQ47)=5),4, IF(AND(DAY($AQ47)=8, MONTH($AQ47)=5),5, IF(AND(DAY($AQ47)=5, MONTH($AQ47)=7),6, IF(AND(DAY($AQ47)=6, MONTH($AQ47)=7),7, IF(AND(DAY($AQ47)=28, MONTH($AQ47)=9),8, IF(AND(DAY($AQ47)=28, MONTH($AQ47)=10),9, IF(AND(DAY($AQ47)=17, MONTH($AQ47)=11),10, IF(AND(DAY($AQ47)=24, MONTH($AQ47)=12),11, IF(AND(DAY($AQ47)=25, MONTH($AQ47)=12),12, IF(AND(DAY($AQ47)=26, MONTH($AQ47)=12),13,0))))))))))))))</f>
        <v>0</v>
      </c>
      <c r="AS47" s="50" t="n">
        <f aca="false">IF($AQ47=0,IF(OR($AO47&lt;&gt;0,$AP47&lt;&gt;0,$AR47&lt;&gt;0),2,1),IF(WEEKDAY($AQ47,2)&lt;&gt;$AO47,3,1))</f>
        <v>1</v>
      </c>
      <c r="AT47" s="50" t="n">
        <f aca="false">IF($AR47=0,1,IF(OR($AR47&lt;1,$AR47&gt;13),3,IF($AQ47=0,2,1)))</f>
        <v>1</v>
      </c>
      <c r="AU47" s="50" t="n">
        <f aca="false">IF($AQ47=0,1,IF(AND($AO47&gt;5,$AR47&lt;&gt;0, $AP47&lt;&gt;4),4,IF(AND($AR47&lt;&gt;0,$AP47&lt;&gt;3,$AO47&lt;=5),3,IF(AND($AO47&gt;5,$AP47&lt;&gt;2,$AR47=0),2,IF(AND($AO47&lt;=5,$AR47=0,$AP47&lt;&gt;1),2,1)))))</f>
        <v>1</v>
      </c>
      <c r="AV47" s="50" t="n">
        <f aca="false">IF(MAX($AS47,$AT47,$AU47)=1,1,MAX($AS47,$AT47,$AU47))</f>
        <v>1</v>
      </c>
      <c r="AX47" s="51" t="n">
        <f aca="false">IF(OR($G47="",$H47=""),0,MAX(0,($H47-$G47)*1440))</f>
        <v>0</v>
      </c>
      <c r="AY47" s="52" t="n">
        <f aca="false">$AX47/60</f>
        <v>0</v>
      </c>
      <c r="AZ47" s="53" t="n">
        <f aca="false">IF(OR($G47="",$H47=""),1,IF(NOT(AND(ISNUMBER($G47),ISNUMBER($H47))),0,IF($H47&lt;$G47,2,IF($BH47=3,3,1))))</f>
        <v>1</v>
      </c>
      <c r="BA47" s="51" t="n">
        <f aca="false">IF(OR($J47="",$K47=""),0,MAX(0,($K47-$J47)*1440))</f>
        <v>0</v>
      </c>
      <c r="BB47" s="54" t="n">
        <f aca="false">$BA47/60</f>
        <v>0</v>
      </c>
      <c r="BC47" s="53" t="n">
        <f aca="false">IF(OR($J47="",$K47=""),1,IF(NOT(AND(ISNUMBER($J47),ISNUMBER($K47))),0,IF($K47&lt;$J47,2,IF($BH47=3,3,1))))</f>
        <v>1</v>
      </c>
      <c r="BD47" s="51" t="n">
        <f aca="false">IF(OR($M47="",$N47=""),0,MAX(0,($N47-$M47)*1440))</f>
        <v>0</v>
      </c>
      <c r="BE47" s="54" t="n">
        <f aca="false">$BD47/60</f>
        <v>0</v>
      </c>
      <c r="BF47" s="53" t="n">
        <f aca="false">IF(OR($M47="",$N47=""),1,IF(NOT(AND(ISNUMBER($M47),ISNUMBER($N47))),0,IF($N47&lt;$M47,2,IF($BH47=3,3,1))))</f>
        <v>1</v>
      </c>
      <c r="BG47" s="53" t="n">
        <f aca="false">IF(COUNTIF(AZ47,0)+COUNTIF(BC47,0)+COUNTIF(BF47,0)&gt;0,0,IF(COUNTIF(AZ47,2)+COUNTIF(BC47,2)+COUNTIF(BF47,2)&gt;0,2,IF(COUNTIF(AZ47,3)+COUNTIF(BC47,3)+COUNTIF(BF47,3)&gt;0,3,1)))</f>
        <v>1</v>
      </c>
      <c r="BH47" s="55" t="n">
        <f aca="false">IFERROR(($H47-$G47)*1440, 0)  + IFERROR(($K47-$J47)*1440, 0)  + IFERROR(($N47-$M47)*1440, 0)</f>
        <v>0</v>
      </c>
      <c r="BI47" s="56" t="n">
        <f aca="false">IF($BG47&lt;&gt;1,$BG47,IF(ABS($BH47-($AX47 +$BA47+ $BD47))&lt; 0.0001,1,6))</f>
        <v>1</v>
      </c>
      <c r="BJ47" s="57" t="n">
        <f aca="false">IF($BH47=3,3,IF($BH47=0,0,$BH47/60))</f>
        <v>0</v>
      </c>
      <c r="BK47" s="53" t="n">
        <f aca="false">IF($BG47&lt;&gt;1,$BG47,IF(ABS($BJ47*60-$BH47)&lt;0.0001,1,5))</f>
        <v>1</v>
      </c>
      <c r="BL47" s="53" t="n">
        <f aca="false">IF($BH47=0,1,IF(ABS($BH47-($AX47+$BA47+$BD47))&lt;0.0001,1,10))</f>
        <v>1</v>
      </c>
      <c r="BN47" s="58" t="n">
        <f aca="false">IF($BT47=10,10,IF($AP47&lt;&gt;1,0,IF(ISNUMBER($R$4),($R$4*60)/5,480)))</f>
        <v>0</v>
      </c>
      <c r="BO47" s="58" t="n">
        <f aca="false">IF($BG47&lt;&gt;1,$BG47,IF($AP47=1,MAX(0,$BH47-$BN47),$BH47))</f>
        <v>0</v>
      </c>
      <c r="BP47" s="57" t="n">
        <f aca="false">IF($BG47&lt;&gt;1, 0, ROUND($BO47/60,4))</f>
        <v>0</v>
      </c>
      <c r="BQ47" s="53" t="n">
        <f aca="false">IF($BG47&lt;&gt;1, $BG47,
 IF(ABS($BO47/60-$BP47)&lt; 0.0001,1,5))</f>
        <v>1</v>
      </c>
      <c r="BR47" s="53" t="n">
        <f aca="false">$BQ47</f>
        <v>1</v>
      </c>
      <c r="BS47" s="53" t="n">
        <f aca="false">IF($BH47&lt;&gt;1,1,IF(NOT(ISNUMBER($BO47)),9,IF($BO47&lt;0,9,IF($BO47&gt;$BH47,9,1))))</f>
        <v>1</v>
      </c>
      <c r="BT47" s="53" t="n">
        <f aca="false">IF($R$4="",1,IF(NOT(ISNUMBER($R$4)),10,IF($R$4&lt;=0,10,IF($R$4&gt;40,10,IF(MOD($R$4,1)&lt;&gt;0,10,1)))))</f>
        <v>1</v>
      </c>
      <c r="BV47" s="55" t="n">
        <f aca="false">IF(OR($G47="",$H47=""),0,MAX(0,(MIN($H47,TIME(6,0,0))-MAX($G47,TIME(0,0,0))) * 1440))</f>
        <v>0</v>
      </c>
      <c r="BW47" s="54" t="n">
        <f aca="false">$BV47/60</f>
        <v>0</v>
      </c>
      <c r="BX47" s="55" t="n">
        <f aca="false">IF(OR($G47="",$H47=""),0,MAX(0,(MIN($H47,1)-MAX($G47,TIME(22,0,0)))*1440))</f>
        <v>0</v>
      </c>
      <c r="BY47" s="54" t="n">
        <f aca="false">$BX47/60</f>
        <v>0</v>
      </c>
      <c r="BZ47" s="55" t="n">
        <f aca="false">$BV47+$BX47</f>
        <v>0</v>
      </c>
      <c r="CA47" s="54" t="n">
        <f aca="false">$BW47+$BY47</f>
        <v>0</v>
      </c>
      <c r="CB47" s="56" t="n">
        <f aca="false">IF($AX47=0,1,IF(NOT(ISNUMBER($BZ47)),0,IF($BZ47&lt;0,7,IF($BZ47&gt;$AX47,8,IF(NOT(ISNUMBER($AX47)),10,1)))))</f>
        <v>1</v>
      </c>
      <c r="CC47" s="55" t="n">
        <f aca="false">IF(OR($J47="",$K47=""),0,MAX(0,(MIN($K47,TIME(6,0,0))-MAX($J47,TIME(0,0,0))) * 1440))</f>
        <v>0</v>
      </c>
      <c r="CD47" s="54" t="n">
        <f aca="false">$CC47/60</f>
        <v>0</v>
      </c>
      <c r="CE47" s="55" t="n">
        <f aca="false">IF(OR($J47="",$K47=""),0,MAX(0,(MIN($K47,1)-MAX($J47,TIME(22,0,0)))*1440))</f>
        <v>0</v>
      </c>
      <c r="CF47" s="54" t="n">
        <f aca="false">$CE47/60</f>
        <v>0</v>
      </c>
      <c r="CG47" s="55" t="n">
        <f aca="false">$CC47+$CE47</f>
        <v>0</v>
      </c>
      <c r="CH47" s="54" t="n">
        <f aca="false">$CD47+$CF47</f>
        <v>0</v>
      </c>
      <c r="CI47" s="56" t="n">
        <f aca="false">IF($BA47=0,1,IF(NOT(ISNUMBER($CG47)),0,IF($CG47&lt;0,7,IF($CG47&gt;$BA47,8,IF(NOT(ISNUMBER($BA47)),10,1)))))</f>
        <v>1</v>
      </c>
      <c r="CJ47" s="55" t="n">
        <f aca="false">IF(OR($M47="",$N47=""),0,MAX(0,(MIN($N47,TIME(6,0,0))-MAX($M47,TIME(0,0,0)))* 1440))</f>
        <v>0</v>
      </c>
      <c r="CK47" s="54" t="n">
        <f aca="false">$CJ47/60</f>
        <v>0</v>
      </c>
      <c r="CL47" s="55" t="n">
        <f aca="false">IF(OR($M47="",$N47=""),0,MAX(0,(MIN($N47,1)-MAX($M47,TIME(22,0,0)))*1440))</f>
        <v>0</v>
      </c>
      <c r="CM47" s="54" t="n">
        <f aca="false">$CL47/60</f>
        <v>0</v>
      </c>
      <c r="CN47" s="55" t="n">
        <f aca="false">$CJ47+$CL47</f>
        <v>0</v>
      </c>
      <c r="CO47" s="54" t="n">
        <f aca="false">$CK47+$CM47</f>
        <v>0</v>
      </c>
      <c r="CP47" s="56" t="n">
        <f aca="false">IF($BD47=0,1,IF(NOT(ISNUMBER($CN47)),0,IF($CN47&lt;0,7,IF($CN47&gt;$BD47,8,IF(NOT(ISNUMBER($BD47)),10,1)))))</f>
        <v>1</v>
      </c>
      <c r="CQ47" s="55" t="n">
        <f aca="false">$BZ47+$CG47+$CN47</f>
        <v>0</v>
      </c>
      <c r="CR47" s="54" t="n">
        <f aca="false">$CA47+$CH47+$CO47</f>
        <v>0</v>
      </c>
      <c r="CS47" s="53" t="n">
        <f aca="false">IF($BG47&lt;&gt;1,$BG47,IF(OR(AND($G47&lt;&gt;"",NOT(ISNUMBER($G47))),AND($H47&lt;&gt;"",NOT(ISNUMBER($H47))),AND($J47&lt;&gt;"",NOT(ISNUMBER($J47))),AND($K47&lt;&gt;"",NOT(ISNUMBER($K47))),AND($M47&lt;&gt;"",NOT(ISNUMBER($M47))),AND($N47&lt;&gt;"",NOT(ISNUMBER($N47)))),0,IF($CQ47&gt;$BH47,10,IF(ABS($CQ47/60-$CR47) &lt; 0.0001,1,5))))</f>
        <v>1</v>
      </c>
      <c r="CT47" s="55" t="n">
        <f aca="false">IF(OR($AP47=2,$AP47=4), $BH47,0)</f>
        <v>0</v>
      </c>
      <c r="CU47" s="54" t="n">
        <f aca="false">$CT47/60</f>
        <v>0</v>
      </c>
      <c r="CV47" s="53" t="n">
        <f aca="false">IF($BG47&lt;&gt;1,$BG47,IF($CT47&gt;$BH47,10,IF(ABS($CT47/60-$CU47) &lt; 0.0001,1,5)))</f>
        <v>1</v>
      </c>
      <c r="CW47" s="53" t="n">
        <f aca="false">IF($BS47=10,10,IF($BH47=0,1,IF(NOT(ISNUMBER($CT47)),10,IF($CT47&lt;0,10,IF($CT47&gt;$BH47,10,1)))))</f>
        <v>1</v>
      </c>
      <c r="CX47" s="55" t="n">
        <f aca="false">IF(OR($AP47=3,$AP47=4), $BH47,0)</f>
        <v>0</v>
      </c>
      <c r="CY47" s="54" t="n">
        <f aca="false">$CX47/60</f>
        <v>0</v>
      </c>
      <c r="CZ47" s="53" t="n">
        <f aca="false">IF($BG47&lt;&gt;1,$BG47,IF($CX47&gt;$BH47,10,IF(ABS($CX47/60-$CY47)&lt;0.0001,1,5)))</f>
        <v>1</v>
      </c>
      <c r="DA47" s="53" t="n">
        <f aca="false">IF($BS47=10,10,IF($BH47=0,1,IF(NOT(ISNUMBER($CW47)),10,IF($CW47&lt;0,10,IF($CW47&gt;$BH47,10,1)))))</f>
        <v>1</v>
      </c>
      <c r="DC47" s="59" t="s">
        <v>177</v>
      </c>
      <c r="DD47" s="59" t="n">
        <v>3</v>
      </c>
      <c r="DE47" s="59" t="s">
        <v>157</v>
      </c>
      <c r="DF47" s="59" t="s">
        <v>186</v>
      </c>
      <c r="DG47" s="59" t="s">
        <v>187</v>
      </c>
      <c r="DH47" s="59" t="s">
        <v>188</v>
      </c>
      <c r="DI47" s="59" t="s">
        <v>189</v>
      </c>
      <c r="DJ47" s="59"/>
      <c r="DK47" s="59"/>
    </row>
    <row r="48" customFormat="false" ht="15" hidden="false" customHeight="true" outlineLevel="0" collapsed="false">
      <c r="A48" s="60"/>
      <c r="B48" s="38"/>
      <c r="C48" s="31"/>
      <c r="D48" s="24"/>
      <c r="E48" s="39"/>
      <c r="F48" s="40"/>
      <c r="G48" s="41"/>
      <c r="H48" s="41"/>
      <c r="I48" s="42"/>
      <c r="J48" s="41"/>
      <c r="K48" s="41"/>
      <c r="L48" s="42"/>
      <c r="M48" s="41"/>
      <c r="N48" s="41"/>
      <c r="O48" s="42"/>
      <c r="P48" s="42"/>
      <c r="Q48" s="43"/>
      <c r="R48" s="43"/>
      <c r="S48" s="44"/>
      <c r="T48" s="44"/>
      <c r="U48" s="44"/>
      <c r="V48" s="44"/>
      <c r="W48" s="45"/>
      <c r="X48" s="44"/>
      <c r="Y48" s="44"/>
      <c r="Z48" s="44"/>
      <c r="AA48" s="44"/>
      <c r="AB48" s="44"/>
      <c r="AC48" s="44"/>
      <c r="AD48" s="44"/>
      <c r="AE48" s="44"/>
      <c r="AF48" s="44"/>
      <c r="AG48" s="46"/>
      <c r="AH48" s="46"/>
      <c r="AI48" s="46"/>
      <c r="AJ48" s="45"/>
      <c r="AK48" s="19"/>
      <c r="AL48" s="39"/>
      <c r="AM48" s="39"/>
      <c r="AN48" s="39"/>
      <c r="AO48" s="47"/>
      <c r="AP48" s="48"/>
      <c r="AQ48" s="61"/>
      <c r="AR48" s="50"/>
      <c r="AS48" s="50"/>
      <c r="AT48" s="50"/>
      <c r="AU48" s="50"/>
      <c r="AV48" s="50"/>
      <c r="AX48" s="51"/>
      <c r="AY48" s="52"/>
      <c r="AZ48" s="53" t="s">
        <v>147</v>
      </c>
      <c r="BA48" s="51"/>
      <c r="BB48" s="54"/>
      <c r="BC48" s="53"/>
      <c r="BD48" s="51"/>
      <c r="BE48" s="54"/>
      <c r="BF48" s="53"/>
      <c r="BG48" s="53"/>
      <c r="BH48" s="55"/>
      <c r="BI48" s="56"/>
      <c r="BJ48" s="57"/>
      <c r="BK48" s="53"/>
      <c r="BL48" s="53"/>
      <c r="BN48" s="58"/>
      <c r="BO48" s="58"/>
      <c r="BP48" s="57"/>
      <c r="BQ48" s="53" t="s">
        <v>148</v>
      </c>
      <c r="BR48" s="53"/>
      <c r="BS48" s="53"/>
      <c r="BT48" s="53"/>
      <c r="BV48" s="55"/>
      <c r="BW48" s="54"/>
      <c r="BX48" s="55"/>
      <c r="BY48" s="54"/>
      <c r="BZ48" s="55"/>
      <c r="CA48" s="54"/>
      <c r="CB48" s="56"/>
      <c r="CC48" s="55"/>
      <c r="CD48" s="54"/>
      <c r="CE48" s="55"/>
      <c r="CF48" s="54"/>
      <c r="CG48" s="55"/>
      <c r="CH48" s="54"/>
      <c r="CI48" s="56"/>
      <c r="CJ48" s="55"/>
      <c r="CK48" s="54"/>
      <c r="CL48" s="55"/>
      <c r="CM48" s="54"/>
      <c r="CN48" s="55"/>
      <c r="CO48" s="54"/>
      <c r="CP48" s="56"/>
      <c r="CQ48" s="55"/>
      <c r="CR48" s="54"/>
      <c r="CS48" s="53"/>
      <c r="CT48" s="55"/>
      <c r="CU48" s="54"/>
      <c r="CV48" s="53"/>
      <c r="CW48" s="53"/>
      <c r="CX48" s="55"/>
      <c r="CY48" s="54"/>
      <c r="CZ48" s="53"/>
      <c r="DA48" s="53"/>
      <c r="DC48" s="59"/>
      <c r="DD48" s="59"/>
      <c r="DE48" s="59"/>
      <c r="DF48" s="59"/>
      <c r="DG48" s="59"/>
      <c r="DH48" s="59"/>
      <c r="DI48" s="59"/>
      <c r="DJ48" s="59"/>
      <c r="DK48" s="59"/>
    </row>
    <row r="49" customFormat="false" ht="15" hidden="false" customHeight="true" outlineLevel="0" collapsed="false">
      <c r="A49" s="60"/>
      <c r="B49" s="38"/>
      <c r="C49" s="31"/>
      <c r="D49" s="24"/>
      <c r="E49" s="39"/>
      <c r="F49" s="40"/>
      <c r="G49" s="41"/>
      <c r="H49" s="41"/>
      <c r="I49" s="42"/>
      <c r="J49" s="41"/>
      <c r="K49" s="41"/>
      <c r="L49" s="42"/>
      <c r="M49" s="41"/>
      <c r="N49" s="41"/>
      <c r="O49" s="42"/>
      <c r="P49" s="42"/>
      <c r="Q49" s="43"/>
      <c r="R49" s="43"/>
      <c r="S49" s="44"/>
      <c r="T49" s="44"/>
      <c r="U49" s="44"/>
      <c r="V49" s="44"/>
      <c r="W49" s="45"/>
      <c r="X49" s="44"/>
      <c r="Y49" s="44"/>
      <c r="Z49" s="44"/>
      <c r="AA49" s="44"/>
      <c r="AB49" s="44"/>
      <c r="AC49" s="44"/>
      <c r="AD49" s="44"/>
      <c r="AE49" s="44"/>
      <c r="AF49" s="44"/>
      <c r="AG49" s="46"/>
      <c r="AH49" s="46"/>
      <c r="AI49" s="46"/>
      <c r="AJ49" s="45"/>
      <c r="AK49" s="19"/>
      <c r="AL49" s="39"/>
      <c r="AM49" s="39"/>
      <c r="AN49" s="39"/>
      <c r="AO49" s="47"/>
      <c r="AP49" s="48"/>
      <c r="AQ49" s="61"/>
      <c r="AR49" s="50"/>
      <c r="AS49" s="50"/>
      <c r="AT49" s="50"/>
      <c r="AU49" s="50"/>
      <c r="AV49" s="50"/>
      <c r="AX49" s="51"/>
      <c r="AY49" s="52"/>
      <c r="AZ49" s="53" t="s">
        <v>149</v>
      </c>
      <c r="BA49" s="51"/>
      <c r="BB49" s="54"/>
      <c r="BC49" s="53"/>
      <c r="BD49" s="51"/>
      <c r="BE49" s="54"/>
      <c r="BF49" s="53"/>
      <c r="BG49" s="53"/>
      <c r="BH49" s="55"/>
      <c r="BI49" s="56"/>
      <c r="BJ49" s="57"/>
      <c r="BK49" s="53"/>
      <c r="BL49" s="53"/>
      <c r="BN49" s="58"/>
      <c r="BO49" s="58"/>
      <c r="BP49" s="57"/>
      <c r="BQ49" s="57"/>
      <c r="BR49" s="53"/>
      <c r="BS49" s="53"/>
      <c r="BT49" s="53"/>
      <c r="BV49" s="55"/>
      <c r="BW49" s="54"/>
      <c r="BX49" s="55"/>
      <c r="BY49" s="54"/>
      <c r="BZ49" s="55"/>
      <c r="CA49" s="54"/>
      <c r="CB49" s="56"/>
      <c r="CC49" s="55"/>
      <c r="CD49" s="54"/>
      <c r="CE49" s="55"/>
      <c r="CF49" s="54"/>
      <c r="CG49" s="55"/>
      <c r="CH49" s="54"/>
      <c r="CI49" s="56"/>
      <c r="CJ49" s="55"/>
      <c r="CK49" s="54"/>
      <c r="CL49" s="55"/>
      <c r="CM49" s="54"/>
      <c r="CN49" s="55"/>
      <c r="CO49" s="54"/>
      <c r="CP49" s="56"/>
      <c r="CQ49" s="55"/>
      <c r="CR49" s="54"/>
      <c r="CS49" s="53"/>
      <c r="CT49" s="55"/>
      <c r="CU49" s="54"/>
      <c r="CV49" s="53"/>
      <c r="CW49" s="53"/>
      <c r="CX49" s="55"/>
      <c r="CY49" s="54"/>
      <c r="CZ49" s="53"/>
      <c r="DA49" s="53"/>
      <c r="DC49" s="59"/>
      <c r="DD49" s="59"/>
      <c r="DE49" s="59"/>
      <c r="DF49" s="59"/>
      <c r="DG49" s="59"/>
      <c r="DH49" s="59"/>
      <c r="DI49" s="59"/>
      <c r="DJ49" s="59"/>
      <c r="DK49" s="59"/>
    </row>
    <row r="50" customFormat="false" ht="15" hidden="false" customHeight="true" outlineLevel="0" collapsed="false">
      <c r="A50" s="60"/>
      <c r="B50" s="38"/>
      <c r="C50" s="31"/>
      <c r="D50" s="24"/>
      <c r="E50" s="39"/>
      <c r="F50" s="40"/>
      <c r="G50" s="41"/>
      <c r="H50" s="41"/>
      <c r="I50" s="42"/>
      <c r="J50" s="41"/>
      <c r="K50" s="41"/>
      <c r="L50" s="42"/>
      <c r="M50" s="41"/>
      <c r="N50" s="41"/>
      <c r="O50" s="42"/>
      <c r="P50" s="42"/>
      <c r="Q50" s="43"/>
      <c r="R50" s="43"/>
      <c r="S50" s="44"/>
      <c r="T50" s="44"/>
      <c r="U50" s="44"/>
      <c r="V50" s="44"/>
      <c r="W50" s="45"/>
      <c r="X50" s="44"/>
      <c r="Y50" s="44"/>
      <c r="Z50" s="44"/>
      <c r="AA50" s="44"/>
      <c r="AB50" s="44"/>
      <c r="AC50" s="44"/>
      <c r="AD50" s="44"/>
      <c r="AE50" s="44"/>
      <c r="AF50" s="44"/>
      <c r="AG50" s="46"/>
      <c r="AH50" s="46"/>
      <c r="AI50" s="46"/>
      <c r="AJ50" s="45"/>
      <c r="AK50" s="19"/>
      <c r="AL50" s="39"/>
      <c r="AM50" s="39"/>
      <c r="AN50" s="39"/>
      <c r="AO50" s="47"/>
      <c r="AP50" s="48"/>
      <c r="AQ50" s="61"/>
      <c r="AR50" s="50"/>
      <c r="AS50" s="50"/>
      <c r="AT50" s="50"/>
      <c r="AU50" s="50"/>
      <c r="AV50" s="50"/>
      <c r="AX50" s="51"/>
      <c r="AY50" s="52"/>
      <c r="AZ50" s="53" t="s">
        <v>150</v>
      </c>
      <c r="BA50" s="51"/>
      <c r="BB50" s="54"/>
      <c r="BC50" s="53"/>
      <c r="BD50" s="51"/>
      <c r="BE50" s="54"/>
      <c r="BF50" s="53"/>
      <c r="BG50" s="53"/>
      <c r="BH50" s="55"/>
      <c r="BI50" s="56"/>
      <c r="BJ50" s="57"/>
      <c r="BK50" s="53"/>
      <c r="BL50" s="53"/>
      <c r="BN50" s="58"/>
      <c r="BO50" s="58"/>
      <c r="BP50" s="57"/>
      <c r="BQ50" s="57"/>
      <c r="BR50" s="53"/>
      <c r="BS50" s="53"/>
      <c r="BT50" s="53"/>
      <c r="BV50" s="55"/>
      <c r="BW50" s="54"/>
      <c r="BX50" s="55"/>
      <c r="BY50" s="54"/>
      <c r="BZ50" s="55"/>
      <c r="CA50" s="54"/>
      <c r="CB50" s="56"/>
      <c r="CC50" s="55"/>
      <c r="CD50" s="54"/>
      <c r="CE50" s="55"/>
      <c r="CF50" s="54"/>
      <c r="CG50" s="55"/>
      <c r="CH50" s="54"/>
      <c r="CI50" s="56"/>
      <c r="CJ50" s="55"/>
      <c r="CK50" s="54"/>
      <c r="CL50" s="55"/>
      <c r="CM50" s="54"/>
      <c r="CN50" s="55"/>
      <c r="CO50" s="54"/>
      <c r="CP50" s="56"/>
      <c r="CQ50" s="55"/>
      <c r="CR50" s="54"/>
      <c r="CS50" s="53"/>
      <c r="CT50" s="55"/>
      <c r="CU50" s="54"/>
      <c r="CV50" s="53"/>
      <c r="CW50" s="53"/>
      <c r="CX50" s="55"/>
      <c r="CY50" s="54"/>
      <c r="CZ50" s="53"/>
      <c r="DA50" s="53"/>
      <c r="DC50" s="59"/>
      <c r="DD50" s="59"/>
      <c r="DE50" s="59"/>
      <c r="DF50" s="59"/>
      <c r="DG50" s="59"/>
      <c r="DH50" s="59"/>
      <c r="DI50" s="59"/>
      <c r="DJ50" s="59"/>
      <c r="DK50" s="59"/>
    </row>
    <row r="51" customFormat="false" ht="15" hidden="false" customHeight="true" outlineLevel="0" collapsed="false">
      <c r="A51" s="60" t="str">
        <f aca="false">IF($AQ51=0,"---",IF($AS51&gt;1,"❌ KAL D"&amp;$AS51,IF($AT51&gt;1,"❌ KAL S"&amp;$AT51,IF($AU51&gt;1,"❌ KAL TD"&amp;$AU51,DATE(YEAR($AQ51),MONTH($AQ51),DAY($AQ51))))))</f>
        <v>---</v>
      </c>
      <c r="B51" s="38" t="str">
        <f aca="false">IF($AO51=0,"---",IF($AS51&gt;1,"❌ KAL D"&amp;$AS51,IF($AT51&gt;1,"❌ KAL S"&amp;$AT51,IF($AU51&gt;1,"❌ KAL TD"&amp;$AU51,CHOOSE($AO51,"Po","Út","St","Čt","Pá","So","Ne")))))</f>
        <v>---</v>
      </c>
      <c r="C51" s="31" t="str">
        <f aca="false">IF($AP51=0,"---",IF($AS51&gt;1,"❌ KAL D"&amp;$AS51,IF($AT51&gt;1,"❌ KAL S"&amp;$AT51,IF($AU51&gt;1,"❌ KAL TD"&amp;$AU51,CHOOSE($AP51,"PRACOVNÍ DEN","VÍKEND","SVÁTEK","VÍKEND +SVÁTEK")))))</f>
        <v>---</v>
      </c>
      <c r="D51" s="24" t="str">
        <f aca="false">IF($AR51=0,"---",IF($AS51&gt;1,"❌ KAL D"&amp;$AS51,IF($AT51&gt;1,"❌ KAL S"&amp;$AT51,IF($AU51&gt;1,"❌ KAL TD"&amp;$AU51,CHOOSE($AR51,"Velký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51" s="39" t="str">
        <f aca="false">IF($AN51=0,"---",IF($AS51&gt;1,"❌ KAL D"&amp;$AS51,IF($AT51&gt;1,"❌ KAL S"&amp;$AT51,IF($AU51&gt;1,"❌ KAL TD"&amp;$AU51,$AN51))))</f>
        <v>---</v>
      </c>
      <c r="F51" s="40"/>
      <c r="G51" s="41"/>
      <c r="H51" s="41"/>
      <c r="I51" s="42" t="str">
        <f aca="false">IF($AX51=0,"---",IF($AZ51=0,"❌ PD1 0",IF($AZ51=2,"❌ PD1 2",IF($AZ51=3,"❌ PD1 3",TEXT(INT($AX51/60),"00")&amp;":"&amp;TEXT(MOD($AX51,60),"00")&amp;":00"))))</f>
        <v>---</v>
      </c>
      <c r="J51" s="41"/>
      <c r="K51" s="41"/>
      <c r="L51" s="42" t="str">
        <f aca="false">IF($BA51=0,"---",IF($BC51=0,"❌ PD2 0",IF($BC51=2,"❌ PD2 2",IF($BC51=3,"❌ PD2 3",TEXT(INT($BA51/60),"00")&amp;":"&amp;TEXT(MOD($BA51,60),"00")&amp;":00"))))</f>
        <v>---</v>
      </c>
      <c r="M51" s="41"/>
      <c r="N51" s="41"/>
      <c r="O51" s="42" t="str">
        <f aca="false">IF($BD51=0,"---",IF($BF51=0,"❌ PD3 0",IF($BF51=2,"❌ PD3 2",IF($BF51=3,"❌ PD3 3",TEXT(INT($BD51/60),"00")&amp;":"&amp;TEXT(MOD($BD51,60),"00")&amp;":00"))))</f>
        <v>---</v>
      </c>
      <c r="P51" s="42" t="str">
        <f aca="false">IF($BG51&lt;&gt;1,"❌ PD DEN "&amp;$BG51,IF($BL51=10,"❌ PD DEN 10",IF($BI51=6,"❌ PD DEN 6",IF($BK51=5,"⚠ PD DEN 5",IF($BH51=0,"---",TEXT(INT($BH51/60),"00")&amp;":"&amp;TEXT(MOD($BH51,60),"00")&amp;":00")))))</f>
        <v>---</v>
      </c>
      <c r="Q51" s="43" t="str">
        <f aca="false">IF($BT51=10,"❌ ZDPD 10",IF($BS51=9,"❌ ZDPD 9",IF($BQ51=5,"ℹ️ ZDPD 5",IF($BN51=0,"---",TEXT(INT($BN51/60),"00")&amp;":"&amp;TEXT(MOD($BN51,60),"00")&amp;":00"))))</f>
        <v>---</v>
      </c>
      <c r="R51" s="43" t="str">
        <f aca="false">IF($BT51=10,"❌ PR PŘES 10",IF($BS51=9,"❌ PR PŘES 9",IF($BQ51=5,"ℹ️ PR PŘES 5",IF($BO51=0,"---",TEXT(INT($BO51/60),"00")&amp;":"&amp;TEXT(MOD($BO51,60),"00")&amp;":00"))))</f>
        <v>---</v>
      </c>
      <c r="S51" s="44" t="str">
        <f aca="false">IF(NOT(ISNUMBER($G51)),"---",IF(AND($G51&gt;=TIME(0,0,0),$G51&lt;TIME(6,0,0)),$G51,"---"))</f>
        <v>---</v>
      </c>
      <c r="T51" s="44" t="str">
        <f aca="false">IF(AND($H51&lt;&gt;"",$G51&lt;TIME(6,0,0)),MIN($H51,TIME(6,0,0)),"---")</f>
        <v>---</v>
      </c>
      <c r="U51" s="44" t="str">
        <f aca="false">IF($H51&gt;TIME(22,0,0),MAX($G51,TIME(22,0,0)),"---")</f>
        <v>---</v>
      </c>
      <c r="V51" s="44" t="str">
        <f aca="false">IF($H51&gt;TIME(22,0,0),$H51,"---")</f>
        <v>---</v>
      </c>
      <c r="W51" s="45" t="str">
        <f aca="false">IF($CS51&lt;&gt;1,"❌ NPD "&amp;$CS51,IF($CB51&lt;&gt;1,"❌ NPD "&amp;$CB51,IF($BZ51=0,"---",TEXT(INT($BZ51/60),"00")&amp;":"&amp;TEXT(MOD($BZ51,60),"00")&amp;":00")))</f>
        <v>---</v>
      </c>
      <c r="X51" s="44" t="str">
        <f aca="false">IF(NOT(ISNUMBER($J51)),"---",IF(AND($J51&gt;=TIME(0,0,0),$J51&lt;TIME(6,0,0)),$J51,"---"))</f>
        <v>---</v>
      </c>
      <c r="Y51" s="44" t="str">
        <f aca="false">IF(AND($K51&lt;&gt;"",$J51&lt;TIME(6,0,0)),MIN($K51,TIME(6,0,0)),"---")</f>
        <v>---</v>
      </c>
      <c r="Z51" s="44" t="str">
        <f aca="false">IF($K51&gt;TIME(22,0,0),MAX($J51,TIME(22,0,0)),"---")</f>
        <v>---</v>
      </c>
      <c r="AA51" s="44" t="str">
        <f aca="false">IF($K51&gt;TIME(22,0,0),$K51,"---")</f>
        <v>---</v>
      </c>
      <c r="AB51" s="44" t="str">
        <f aca="false">IF($CS51&lt;&gt;1,"❌ NPD "&amp;$CS51,IF($CI51&lt;&gt;1,"❌ NPD "&amp;$CI51,IF($CG51=0,"---",TEXT(INT($CG51/60),"00")&amp;":"&amp;TEXT(MOD($CG51,60),"00")&amp;":00")))</f>
        <v>---</v>
      </c>
      <c r="AC51" s="44" t="str">
        <f aca="false">IF(NOT(ISNUMBER($M51)),"---",IF(AND($M51&gt;=TIME(0,0,0),$M51&lt;TIME(6,0,0)),$M51,"---"))</f>
        <v>---</v>
      </c>
      <c r="AD51" s="44" t="str">
        <f aca="false">IF(AND($N51&lt;&gt;"",$M51&lt;TIME(6,0,0)),MIN($N51,TIME(6,0,0)),"---")</f>
        <v>---</v>
      </c>
      <c r="AE51" s="44" t="str">
        <f aca="false">IF($N51&gt;TIME(22,0,0),MAX($M51,TIME(22,0,0)),"---")</f>
        <v>---</v>
      </c>
      <c r="AF51" s="44" t="str">
        <f aca="false">IF($N51&gt;TIME(22,0,0),$N51,"---")</f>
        <v>---</v>
      </c>
      <c r="AG51" s="46" t="str">
        <f aca="false">IF($CS51&lt;&gt;1,"❌ NPD "&amp;$CS51,IF($CP51&lt;&gt;1,"❌ NPD "&amp;$CP51,IF($CN51=0,"---",TEXT(INT($CN51/60),"00")&amp;":"&amp;TEXT(MOD($CN51,60),"00")&amp;":00")))</f>
        <v>---</v>
      </c>
      <c r="AH51" s="46" t="str">
        <f aca="false">IF($CS51&lt;&gt;1,"❌ NPD "&amp;$CS51,IF(MIN($CB51,$CI51,$CP51)&lt;&gt;1,"❌ NPD "&amp;MIN($CB51,$CI51,CP51),IF($CQ51=0,"---",TEXT(INT($CQ51/60),"00")&amp;":"&amp;TEXT(MOD($CQ51,60),"00")&amp;":00")))</f>
        <v>---</v>
      </c>
      <c r="AI51" s="46" t="str">
        <f aca="false">IF($CV51&lt;&gt;1,"❌ PR VÍK "&amp;$CV51,IF($CW51=10,"❌ PR VÍK 10",IF($CU51=0,"---",TEXT(INT($CT51/60),"00")&amp;":"&amp;TEXT(MOD($CT51,60),"00")&amp;":00")))</f>
        <v>---</v>
      </c>
      <c r="AJ51" s="45" t="str">
        <f aca="false">IF($CZ51&lt;&gt;1,"❌ PR SV "&amp;$CZ51,IF($DA51=10,"❌ PR SV 10",IF($CX51=0,"---",TEXT(INT($CX51/60),"00")&amp;":"&amp;TEXT(MOD($CX51,60),"00")&amp;":00")))</f>
        <v>---</v>
      </c>
      <c r="AK51" s="19"/>
      <c r="AL51" s="39" t="n">
        <f aca="false">IF($AQ51=0,0,IF($AQ51&lt;&gt;0,YEAR($AQ$15)))</f>
        <v>0</v>
      </c>
      <c r="AM51" s="39" t="n">
        <f aca="false">IF($AQ51=0,0,IF($AQ51&lt;&gt;0,CHOOSE(MONTH($AQ$15), 1,2,3,4,5,6, 7,8,9,10,11,12)))</f>
        <v>0</v>
      </c>
      <c r="AN51" s="39" t="n">
        <f aca="false">IF($AQ51=0,0,WEEKNUM($AQ51,2))</f>
        <v>0</v>
      </c>
      <c r="AO51" s="47" t="n">
        <f aca="false">IF($AQ51=0,0,WEEKDAY($AQ51,2))</f>
        <v>0</v>
      </c>
      <c r="AP51" s="48" t="n">
        <f aca="false">IF($AQ51=0,0, IF(AND($AO51&gt;5,$AR51&lt;&gt;0),4, IF($AR51&lt;&gt;0,3, IF($AO51&gt;5,2, 1))))</f>
        <v>0</v>
      </c>
      <c r="AQ51" s="61" t="n">
        <f aca="false">IF($AQ47=0,0,IF(MONTH($AQ47+1)=MONTH($AQ47),$AQ47+1,0))</f>
        <v>0</v>
      </c>
      <c r="AR51" s="50" t="n">
        <f aca="false">IF($AO51=0,0, IF(AND($AL$3&lt;&gt;0,$AQ51=$AL$3-2),1, IF(AND($AL$3&lt;&gt;0,$AQ51=$AL$3+1),2, IF(AND(DAY($AQ51)=1, MONTH($AQ51)=1),3, IF(AND(DAY($AQ51)=1, MONTH($AQ51)=5),4, IF(AND(DAY($AQ51)=8, MONTH($AQ51)=5),5, IF(AND(DAY($AQ51)=5, MONTH($AQ51)=7),6, IF(AND(DAY($AQ51)=6, MONTH($AQ51)=7),7, IF(AND(DAY($AQ51)=28, MONTH($AQ51)=9),8, IF(AND(DAY($AQ51)=28, MONTH($AQ51)=10),9, IF(AND(DAY($AQ51)=17, MONTH($AQ51)=11),10, IF(AND(DAY($AQ51)=24, MONTH($AQ51)=12),11, IF(AND(DAY($AQ51)=25, MONTH($AQ51)=12),12, IF(AND(DAY($AQ51)=26, MONTH($AQ51)=12),13,0))))))))))))))</f>
        <v>0</v>
      </c>
      <c r="AS51" s="50" t="n">
        <f aca="false">IF($AQ51=0,IF(OR($AO51&lt;&gt;0,$AP51&lt;&gt;0,$AR51&lt;&gt;0),2,1),IF(WEEKDAY($AQ51,2)&lt;&gt;$AO51,3,1))</f>
        <v>1</v>
      </c>
      <c r="AT51" s="50" t="n">
        <f aca="false">IF($AR51=0,1,IF(OR($AR51&lt;1,$AR51&gt;13),3,IF($AQ51=0,2,1)))</f>
        <v>1</v>
      </c>
      <c r="AU51" s="50" t="n">
        <f aca="false">IF($AQ51=0,1,IF(AND($AO51&gt;5,$AR51&lt;&gt;0, $AP51&lt;&gt;4),4,IF(AND($AR51&lt;&gt;0,$AP51&lt;&gt;3,$AO51&lt;=5),3,IF(AND($AO51&gt;5,$AP51&lt;&gt;2,$AR51=0),2,IF(AND($AO51&lt;=5,$AR51=0,$AP51&lt;&gt;1),2,1)))))</f>
        <v>1</v>
      </c>
      <c r="AV51" s="50" t="n">
        <f aca="false">IF(MAX($AS51,$AT51,$AU51)=1,1,MAX($AS51,$AT51,$AU51))</f>
        <v>1</v>
      </c>
      <c r="AX51" s="51" t="n">
        <f aca="false">IF(OR($G51="",$H51=""),0,MAX(0,($H51-$G51)*1440))</f>
        <v>0</v>
      </c>
      <c r="AY51" s="52" t="n">
        <f aca="false">$AX51/60</f>
        <v>0</v>
      </c>
      <c r="AZ51" s="53" t="n">
        <f aca="false">IF(OR($G51="",$H51=""),1,IF(NOT(AND(ISNUMBER($G51),ISNUMBER($H51))),0,IF($H51&lt;$G51,2,IF($BH51=3,3,1))))</f>
        <v>1</v>
      </c>
      <c r="BA51" s="51" t="n">
        <f aca="false">IF(OR($J51="",$K51=""),0,MAX(0,($K51-$J51)*1440))</f>
        <v>0</v>
      </c>
      <c r="BB51" s="54" t="n">
        <f aca="false">$BA51/60</f>
        <v>0</v>
      </c>
      <c r="BC51" s="53" t="n">
        <f aca="false">IF(OR($J51="",$K51=""),1,IF(NOT(AND(ISNUMBER($J51),ISNUMBER($K51))),0,IF($K51&lt;$J51,2,IF($BH51=3,3,1))))</f>
        <v>1</v>
      </c>
      <c r="BD51" s="51" t="n">
        <f aca="false">IF(OR($M51="",$N51=""),0,MAX(0,($N51-$M51)*1440))</f>
        <v>0</v>
      </c>
      <c r="BE51" s="54" t="n">
        <f aca="false">$BD51/60</f>
        <v>0</v>
      </c>
      <c r="BF51" s="53" t="n">
        <f aca="false">IF(OR($M51="",$N51=""),1,IF(NOT(AND(ISNUMBER($M51),ISNUMBER($N51))),0,IF($N51&lt;$M51,2,IF($BH51=3,3,1))))</f>
        <v>1</v>
      </c>
      <c r="BG51" s="53" t="n">
        <f aca="false">IF(COUNTIF(AZ51,0)+COUNTIF(BC51,0)+COUNTIF(BF51,0)&gt;0,0,IF(COUNTIF(AZ51,2)+COUNTIF(BC51,2)+COUNTIF(BF51,2)&gt;0,2,IF(COUNTIF(AZ51,3)+COUNTIF(BC51,3)+COUNTIF(BF51,3)&gt;0,3,1)))</f>
        <v>1</v>
      </c>
      <c r="BH51" s="55" t="n">
        <f aca="false">IFERROR(($H51-$G51)*1440, 0)  + IFERROR(($K51-$J51)*1440, 0)  + IFERROR(($N51-$M51)*1440, 0)</f>
        <v>0</v>
      </c>
      <c r="BI51" s="56" t="n">
        <f aca="false">IF($BG51&lt;&gt;1,$BG51,IF(ABS($BH51-($AX51 +$BA51+ $BD51))&lt; 0.0001,1,6))</f>
        <v>1</v>
      </c>
      <c r="BJ51" s="57" t="n">
        <f aca="false">IF($BH51=3,3,IF($BH51=0,0,$BH51/60))</f>
        <v>0</v>
      </c>
      <c r="BK51" s="53" t="n">
        <f aca="false">IF($BG51&lt;&gt;1,$BG51,IF(ABS($BJ51*60-$BH51)&lt;0.0001,1,5))</f>
        <v>1</v>
      </c>
      <c r="BL51" s="53" t="n">
        <f aca="false">IF($BH51=0,1,IF(ABS($BH51-($AX51+$BA51+$BD51))&lt;0.0001,1,10))</f>
        <v>1</v>
      </c>
      <c r="BN51" s="58" t="n">
        <f aca="false">IF($BT51=10,10,IF($AP51&lt;&gt;1,0,IF(ISNUMBER($R$4),($R$4*60)/5,480)))</f>
        <v>0</v>
      </c>
      <c r="BO51" s="58" t="n">
        <f aca="false">IF($BG51&lt;&gt;1,$BG51,IF($AP51=1,MAX(0,$BH51-$BN51),$BH51))</f>
        <v>0</v>
      </c>
      <c r="BP51" s="57" t="n">
        <f aca="false">IF($BG51&lt;&gt;1, 0, ROUND($BO51/60,4))</f>
        <v>0</v>
      </c>
      <c r="BQ51" s="53" t="n">
        <f aca="false">IF($BG51&lt;&gt;1, $BG51,
 IF(ABS($BO51/60-$BP51)&lt; 0.0001,1,5))</f>
        <v>1</v>
      </c>
      <c r="BR51" s="53" t="n">
        <f aca="false">$BQ51</f>
        <v>1</v>
      </c>
      <c r="BS51" s="53" t="n">
        <f aca="false">IF($BH51&lt;&gt;1,1,IF(NOT(ISNUMBER($BO51)),9,IF($BO51&lt;0,9,IF($BO51&gt;$BH51,9,1))))</f>
        <v>1</v>
      </c>
      <c r="BT51" s="53" t="n">
        <f aca="false">IF($R$4="",1,IF(NOT(ISNUMBER($R$4)),10,IF($R$4&lt;=0,10,IF($R$4&gt;40,10,IF(MOD($R$4,1)&lt;&gt;0,10,1)))))</f>
        <v>1</v>
      </c>
      <c r="BV51" s="55" t="n">
        <f aca="false">IF(OR($G51="",$H51=""),0,MAX(0,(MIN($H51,TIME(6,0,0))-MAX($G51,TIME(0,0,0))) * 1440))</f>
        <v>0</v>
      </c>
      <c r="BW51" s="54" t="n">
        <f aca="false">$BV51/60</f>
        <v>0</v>
      </c>
      <c r="BX51" s="55" t="n">
        <f aca="false">IF(OR($G51="",$H51=""),0,MAX(0,(MIN($H51,1)-MAX($G51,TIME(22,0,0)))*1440))</f>
        <v>0</v>
      </c>
      <c r="BY51" s="54" t="n">
        <f aca="false">$BX51/60</f>
        <v>0</v>
      </c>
      <c r="BZ51" s="55" t="n">
        <f aca="false">$BV51+$BX51</f>
        <v>0</v>
      </c>
      <c r="CA51" s="54" t="n">
        <f aca="false">$BW51+$BY51</f>
        <v>0</v>
      </c>
      <c r="CB51" s="56" t="n">
        <f aca="false">IF($AX51=0,1,IF(NOT(ISNUMBER($BZ51)),0,IF($BZ51&lt;0,7,IF($BZ51&gt;$AX51,8,IF(NOT(ISNUMBER($AX51)),10,1)))))</f>
        <v>1</v>
      </c>
      <c r="CC51" s="55" t="n">
        <f aca="false">IF(OR($J51="",$K51=""),0,MAX(0,(MIN($K51,TIME(6,0,0))-MAX($J51,TIME(0,0,0))) * 1440))</f>
        <v>0</v>
      </c>
      <c r="CD51" s="54" t="n">
        <f aca="false">$CC51/60</f>
        <v>0</v>
      </c>
      <c r="CE51" s="55" t="n">
        <f aca="false">IF(OR($J51="",$K51=""),0,MAX(0,(MIN($K51,1)-MAX($J51,TIME(22,0,0)))*1440))</f>
        <v>0</v>
      </c>
      <c r="CF51" s="54" t="n">
        <f aca="false">$CE51/60</f>
        <v>0</v>
      </c>
      <c r="CG51" s="55" t="n">
        <f aca="false">$CC51+$CE51</f>
        <v>0</v>
      </c>
      <c r="CH51" s="54" t="n">
        <f aca="false">$CD51+$CF51</f>
        <v>0</v>
      </c>
      <c r="CI51" s="56" t="n">
        <f aca="false">IF($BA51=0,1,IF(NOT(ISNUMBER($CG51)),0,IF($CG51&lt;0,7,IF($CG51&gt;$BA51,8,IF(NOT(ISNUMBER($BA51)),10,1)))))</f>
        <v>1</v>
      </c>
      <c r="CJ51" s="55" t="n">
        <f aca="false">IF(OR($M51="",$N51=""),0,MAX(0,(MIN($N51,TIME(6,0,0))-MAX($M51,TIME(0,0,0)))* 1440))</f>
        <v>0</v>
      </c>
      <c r="CK51" s="54" t="n">
        <f aca="false">$CJ51/60</f>
        <v>0</v>
      </c>
      <c r="CL51" s="55" t="n">
        <f aca="false">IF(OR($M51="",$N51=""),0,MAX(0,(MIN($N51,1)-MAX($M51,TIME(22,0,0)))*1440))</f>
        <v>0</v>
      </c>
      <c r="CM51" s="54" t="n">
        <f aca="false">$CL51/60</f>
        <v>0</v>
      </c>
      <c r="CN51" s="55" t="n">
        <f aca="false">$CJ51+$CL51</f>
        <v>0</v>
      </c>
      <c r="CO51" s="54" t="n">
        <f aca="false">$CK51+$CM51</f>
        <v>0</v>
      </c>
      <c r="CP51" s="56" t="n">
        <f aca="false">IF($BD51=0,1,IF(NOT(ISNUMBER($CN51)),0,IF($CN51&lt;0,7,IF($CN51&gt;$BD51,8,IF(NOT(ISNUMBER($BD51)),10,1)))))</f>
        <v>1</v>
      </c>
      <c r="CQ51" s="55" t="n">
        <f aca="false">$BZ51+$CG51+$CN51</f>
        <v>0</v>
      </c>
      <c r="CR51" s="54" t="n">
        <f aca="false">$CA51+$CH51+$CO51</f>
        <v>0</v>
      </c>
      <c r="CS51" s="53" t="n">
        <f aca="false">IF($BG51&lt;&gt;1,$BG51,IF(OR(AND($G51&lt;&gt;"",NOT(ISNUMBER($G51))),AND($H51&lt;&gt;"",NOT(ISNUMBER($H51))),AND($J51&lt;&gt;"",NOT(ISNUMBER($J51))),AND($K51&lt;&gt;"",NOT(ISNUMBER($K51))),AND($M51&lt;&gt;"",NOT(ISNUMBER($M51))),AND($N51&lt;&gt;"",NOT(ISNUMBER($N51)))),0,IF($CQ51&gt;$BH51,10,IF(ABS($CQ51/60-$CR51) &lt; 0.0001,1,5))))</f>
        <v>1</v>
      </c>
      <c r="CT51" s="55" t="n">
        <f aca="false">IF(OR($AP51=2,$AP51=4), $BH51,0)</f>
        <v>0</v>
      </c>
      <c r="CU51" s="54" t="n">
        <f aca="false">$CT51/60</f>
        <v>0</v>
      </c>
      <c r="CV51" s="53" t="n">
        <f aca="false">IF($BG51&lt;&gt;1,$BG51,IF($CT51&gt;$BH51,10,IF(ABS($CT51/60-$CU51) &lt; 0.0001,1,5)))</f>
        <v>1</v>
      </c>
      <c r="CW51" s="53" t="n">
        <f aca="false">IF($BS51=10,10,IF($BH51=0,1,IF(NOT(ISNUMBER($CT51)),10,IF($CT51&lt;0,10,IF($CT51&gt;$BH51,10,1)))))</f>
        <v>1</v>
      </c>
      <c r="CX51" s="55" t="n">
        <f aca="false">IF(OR($AP51=3,$AP51=4), $BH51,0)</f>
        <v>0</v>
      </c>
      <c r="CY51" s="54" t="n">
        <f aca="false">$CX51/60</f>
        <v>0</v>
      </c>
      <c r="CZ51" s="53" t="n">
        <f aca="false">IF($BG51&lt;&gt;1,$BG51,IF($CX51&gt;$BH51,10,IF(ABS($CX51/60-$CY51)&lt;0.0001,1,5)))</f>
        <v>1</v>
      </c>
      <c r="DA51" s="53" t="n">
        <f aca="false">IF($BS51=10,10,IF($BH51=0,1,IF(NOT(ISNUMBER($CW51)),10,IF($CW51&lt;0,10,IF($CW51&gt;$BH51,10,1)))))</f>
        <v>1</v>
      </c>
      <c r="DC51" s="59" t="s">
        <v>177</v>
      </c>
      <c r="DD51" s="59" t="n">
        <v>4</v>
      </c>
      <c r="DE51" s="59" t="s">
        <v>157</v>
      </c>
      <c r="DF51" s="59" t="s">
        <v>190</v>
      </c>
      <c r="DG51" s="59" t="s">
        <v>191</v>
      </c>
      <c r="DH51" s="59" t="s">
        <v>192</v>
      </c>
      <c r="DI51" s="59" t="s">
        <v>193</v>
      </c>
      <c r="DJ51" s="59"/>
      <c r="DK51" s="59"/>
    </row>
    <row r="52" customFormat="false" ht="15" hidden="false" customHeight="true" outlineLevel="0" collapsed="false">
      <c r="A52" s="60"/>
      <c r="B52" s="38"/>
      <c r="C52" s="31"/>
      <c r="D52" s="24"/>
      <c r="E52" s="39"/>
      <c r="F52" s="40"/>
      <c r="G52" s="41"/>
      <c r="H52" s="41"/>
      <c r="I52" s="42"/>
      <c r="J52" s="41"/>
      <c r="K52" s="41"/>
      <c r="L52" s="42"/>
      <c r="M52" s="41"/>
      <c r="N52" s="41"/>
      <c r="O52" s="42"/>
      <c r="P52" s="42"/>
      <c r="Q52" s="43"/>
      <c r="R52" s="43"/>
      <c r="S52" s="44"/>
      <c r="T52" s="44"/>
      <c r="U52" s="44"/>
      <c r="V52" s="44"/>
      <c r="W52" s="45"/>
      <c r="X52" s="44"/>
      <c r="Y52" s="44"/>
      <c r="Z52" s="44"/>
      <c r="AA52" s="44"/>
      <c r="AB52" s="44"/>
      <c r="AC52" s="44"/>
      <c r="AD52" s="44"/>
      <c r="AE52" s="44"/>
      <c r="AF52" s="44"/>
      <c r="AG52" s="46"/>
      <c r="AH52" s="46"/>
      <c r="AI52" s="46"/>
      <c r="AJ52" s="45"/>
      <c r="AK52" s="19"/>
      <c r="AL52" s="39"/>
      <c r="AM52" s="39"/>
      <c r="AN52" s="39"/>
      <c r="AO52" s="47"/>
      <c r="AP52" s="48"/>
      <c r="AQ52" s="61"/>
      <c r="AR52" s="50"/>
      <c r="AS52" s="50"/>
      <c r="AT52" s="50"/>
      <c r="AU52" s="50"/>
      <c r="AV52" s="50"/>
      <c r="AX52" s="51"/>
      <c r="AY52" s="52"/>
      <c r="AZ52" s="53" t="s">
        <v>147</v>
      </c>
      <c r="BA52" s="51"/>
      <c r="BB52" s="54"/>
      <c r="BC52" s="53"/>
      <c r="BD52" s="51"/>
      <c r="BE52" s="54"/>
      <c r="BF52" s="53"/>
      <c r="BG52" s="53"/>
      <c r="BH52" s="55"/>
      <c r="BI52" s="56"/>
      <c r="BJ52" s="57"/>
      <c r="BK52" s="53"/>
      <c r="BL52" s="53"/>
      <c r="BN52" s="58"/>
      <c r="BO52" s="58"/>
      <c r="BP52" s="57"/>
      <c r="BQ52" s="53" t="s">
        <v>148</v>
      </c>
      <c r="BR52" s="53"/>
      <c r="BS52" s="53"/>
      <c r="BT52" s="53"/>
      <c r="BV52" s="55"/>
      <c r="BW52" s="54"/>
      <c r="BX52" s="55"/>
      <c r="BY52" s="54"/>
      <c r="BZ52" s="55"/>
      <c r="CA52" s="54"/>
      <c r="CB52" s="56"/>
      <c r="CC52" s="55"/>
      <c r="CD52" s="54"/>
      <c r="CE52" s="55"/>
      <c r="CF52" s="54"/>
      <c r="CG52" s="55"/>
      <c r="CH52" s="54"/>
      <c r="CI52" s="56"/>
      <c r="CJ52" s="55"/>
      <c r="CK52" s="54"/>
      <c r="CL52" s="55"/>
      <c r="CM52" s="54"/>
      <c r="CN52" s="55"/>
      <c r="CO52" s="54"/>
      <c r="CP52" s="56"/>
      <c r="CQ52" s="55"/>
      <c r="CR52" s="54"/>
      <c r="CS52" s="53"/>
      <c r="CT52" s="55"/>
      <c r="CU52" s="54"/>
      <c r="CV52" s="53"/>
      <c r="CW52" s="53"/>
      <c r="CX52" s="55"/>
      <c r="CY52" s="54"/>
      <c r="CZ52" s="53"/>
      <c r="DA52" s="53"/>
      <c r="DC52" s="59"/>
      <c r="DD52" s="59"/>
      <c r="DE52" s="59"/>
      <c r="DF52" s="59"/>
      <c r="DG52" s="59"/>
      <c r="DH52" s="59"/>
      <c r="DI52" s="59"/>
      <c r="DJ52" s="59"/>
      <c r="DK52" s="59"/>
    </row>
    <row r="53" customFormat="false" ht="15" hidden="false" customHeight="true" outlineLevel="0" collapsed="false">
      <c r="A53" s="60"/>
      <c r="B53" s="38"/>
      <c r="C53" s="31"/>
      <c r="D53" s="24"/>
      <c r="E53" s="39"/>
      <c r="F53" s="40"/>
      <c r="G53" s="41"/>
      <c r="H53" s="41"/>
      <c r="I53" s="42"/>
      <c r="J53" s="41"/>
      <c r="K53" s="41"/>
      <c r="L53" s="42"/>
      <c r="M53" s="41"/>
      <c r="N53" s="41"/>
      <c r="O53" s="42"/>
      <c r="P53" s="42"/>
      <c r="Q53" s="43"/>
      <c r="R53" s="43"/>
      <c r="S53" s="44"/>
      <c r="T53" s="44"/>
      <c r="U53" s="44"/>
      <c r="V53" s="44"/>
      <c r="W53" s="45"/>
      <c r="X53" s="44"/>
      <c r="Y53" s="44"/>
      <c r="Z53" s="44"/>
      <c r="AA53" s="44"/>
      <c r="AB53" s="44"/>
      <c r="AC53" s="44"/>
      <c r="AD53" s="44"/>
      <c r="AE53" s="44"/>
      <c r="AF53" s="44"/>
      <c r="AG53" s="46"/>
      <c r="AH53" s="46"/>
      <c r="AI53" s="46"/>
      <c r="AJ53" s="45"/>
      <c r="AK53" s="19"/>
      <c r="AL53" s="39"/>
      <c r="AM53" s="39"/>
      <c r="AN53" s="39"/>
      <c r="AO53" s="47"/>
      <c r="AP53" s="48"/>
      <c r="AQ53" s="61"/>
      <c r="AR53" s="50"/>
      <c r="AS53" s="50"/>
      <c r="AT53" s="50"/>
      <c r="AU53" s="50"/>
      <c r="AV53" s="50"/>
      <c r="AX53" s="51"/>
      <c r="AY53" s="52"/>
      <c r="AZ53" s="53" t="s">
        <v>149</v>
      </c>
      <c r="BA53" s="51"/>
      <c r="BB53" s="54"/>
      <c r="BC53" s="53"/>
      <c r="BD53" s="51"/>
      <c r="BE53" s="54"/>
      <c r="BF53" s="53"/>
      <c r="BG53" s="53"/>
      <c r="BH53" s="55"/>
      <c r="BI53" s="56"/>
      <c r="BJ53" s="57"/>
      <c r="BK53" s="53"/>
      <c r="BL53" s="53"/>
      <c r="BN53" s="58"/>
      <c r="BO53" s="58"/>
      <c r="BP53" s="57"/>
      <c r="BQ53" s="57"/>
      <c r="BR53" s="53"/>
      <c r="BS53" s="53"/>
      <c r="BT53" s="53"/>
      <c r="BV53" s="55"/>
      <c r="BW53" s="54"/>
      <c r="BX53" s="55"/>
      <c r="BY53" s="54"/>
      <c r="BZ53" s="55"/>
      <c r="CA53" s="54"/>
      <c r="CB53" s="56"/>
      <c r="CC53" s="55"/>
      <c r="CD53" s="54"/>
      <c r="CE53" s="55"/>
      <c r="CF53" s="54"/>
      <c r="CG53" s="55"/>
      <c r="CH53" s="54"/>
      <c r="CI53" s="56"/>
      <c r="CJ53" s="55"/>
      <c r="CK53" s="54"/>
      <c r="CL53" s="55"/>
      <c r="CM53" s="54"/>
      <c r="CN53" s="55"/>
      <c r="CO53" s="54"/>
      <c r="CP53" s="56"/>
      <c r="CQ53" s="55"/>
      <c r="CR53" s="54"/>
      <c r="CS53" s="53"/>
      <c r="CT53" s="55"/>
      <c r="CU53" s="54"/>
      <c r="CV53" s="53"/>
      <c r="CW53" s="53"/>
      <c r="CX53" s="55"/>
      <c r="CY53" s="54"/>
      <c r="CZ53" s="53"/>
      <c r="DA53" s="53"/>
      <c r="DC53" s="59"/>
      <c r="DD53" s="59"/>
      <c r="DE53" s="59"/>
      <c r="DF53" s="59"/>
      <c r="DG53" s="59"/>
      <c r="DH53" s="59"/>
      <c r="DI53" s="59"/>
      <c r="DJ53" s="59"/>
      <c r="DK53" s="59"/>
    </row>
    <row r="54" customFormat="false" ht="15" hidden="false" customHeight="true" outlineLevel="0" collapsed="false">
      <c r="A54" s="60"/>
      <c r="B54" s="38"/>
      <c r="C54" s="31"/>
      <c r="D54" s="24"/>
      <c r="E54" s="39"/>
      <c r="F54" s="40"/>
      <c r="G54" s="41"/>
      <c r="H54" s="41"/>
      <c r="I54" s="42"/>
      <c r="J54" s="41"/>
      <c r="K54" s="41"/>
      <c r="L54" s="42"/>
      <c r="M54" s="41"/>
      <c r="N54" s="41"/>
      <c r="O54" s="42"/>
      <c r="P54" s="42"/>
      <c r="Q54" s="43"/>
      <c r="R54" s="43"/>
      <c r="S54" s="44"/>
      <c r="T54" s="44"/>
      <c r="U54" s="44"/>
      <c r="V54" s="44"/>
      <c r="W54" s="45"/>
      <c r="X54" s="44"/>
      <c r="Y54" s="44"/>
      <c r="Z54" s="44"/>
      <c r="AA54" s="44"/>
      <c r="AB54" s="44"/>
      <c r="AC54" s="44"/>
      <c r="AD54" s="44"/>
      <c r="AE54" s="44"/>
      <c r="AF54" s="44"/>
      <c r="AG54" s="46"/>
      <c r="AH54" s="46"/>
      <c r="AI54" s="46"/>
      <c r="AJ54" s="45"/>
      <c r="AK54" s="19"/>
      <c r="AL54" s="39"/>
      <c r="AM54" s="39"/>
      <c r="AN54" s="39"/>
      <c r="AO54" s="47"/>
      <c r="AP54" s="48"/>
      <c r="AQ54" s="61"/>
      <c r="AR54" s="50"/>
      <c r="AS54" s="50"/>
      <c r="AT54" s="50"/>
      <c r="AU54" s="50"/>
      <c r="AV54" s="50"/>
      <c r="AX54" s="51"/>
      <c r="AY54" s="52"/>
      <c r="AZ54" s="53" t="s">
        <v>150</v>
      </c>
      <c r="BA54" s="51"/>
      <c r="BB54" s="54"/>
      <c r="BC54" s="53"/>
      <c r="BD54" s="51"/>
      <c r="BE54" s="54"/>
      <c r="BF54" s="53"/>
      <c r="BG54" s="53"/>
      <c r="BH54" s="55"/>
      <c r="BI54" s="56"/>
      <c r="BJ54" s="57"/>
      <c r="BK54" s="53"/>
      <c r="BL54" s="53"/>
      <c r="BN54" s="58"/>
      <c r="BO54" s="58"/>
      <c r="BP54" s="57"/>
      <c r="BQ54" s="57"/>
      <c r="BR54" s="53"/>
      <c r="BS54" s="53"/>
      <c r="BT54" s="53"/>
      <c r="BV54" s="55"/>
      <c r="BW54" s="54"/>
      <c r="BX54" s="55"/>
      <c r="BY54" s="54"/>
      <c r="BZ54" s="55"/>
      <c r="CA54" s="54"/>
      <c r="CB54" s="56"/>
      <c r="CC54" s="55"/>
      <c r="CD54" s="54"/>
      <c r="CE54" s="55"/>
      <c r="CF54" s="54"/>
      <c r="CG54" s="55"/>
      <c r="CH54" s="54"/>
      <c r="CI54" s="56"/>
      <c r="CJ54" s="55"/>
      <c r="CK54" s="54"/>
      <c r="CL54" s="55"/>
      <c r="CM54" s="54"/>
      <c r="CN54" s="55"/>
      <c r="CO54" s="54"/>
      <c r="CP54" s="56"/>
      <c r="CQ54" s="55"/>
      <c r="CR54" s="54"/>
      <c r="CS54" s="53"/>
      <c r="CT54" s="55"/>
      <c r="CU54" s="54"/>
      <c r="CV54" s="53"/>
      <c r="CW54" s="53"/>
      <c r="CX54" s="55"/>
      <c r="CY54" s="54"/>
      <c r="CZ54" s="53"/>
      <c r="DA54" s="53"/>
      <c r="DC54" s="59"/>
      <c r="DD54" s="59"/>
      <c r="DE54" s="59"/>
      <c r="DF54" s="59"/>
      <c r="DG54" s="59"/>
      <c r="DH54" s="59"/>
      <c r="DI54" s="59"/>
      <c r="DJ54" s="59"/>
      <c r="DK54" s="59"/>
    </row>
    <row r="55" customFormat="false" ht="15" hidden="false" customHeight="true" outlineLevel="0" collapsed="false">
      <c r="A55" s="60" t="str">
        <f aca="false">IF($AQ55=0,"---",IF($AS55&gt;1,"❌ KAL D"&amp;$AS55,IF($AT55&gt;1,"❌ KAL S"&amp;$AT55,IF($AU55&gt;1,"❌ KAL TD"&amp;$AU55,DATE(YEAR($AQ55),MONTH($AQ55),DAY($AQ55))))))</f>
        <v>---</v>
      </c>
      <c r="B55" s="38" t="str">
        <f aca="false">IF($AO55=0,"---",IF($AS55&gt;1,"❌ KAL D"&amp;$AS55,IF($AT55&gt;1,"❌ KAL S"&amp;$AT55,IF($AU55&gt;1,"❌ KAL TD"&amp;$AU55,CHOOSE($AO55,"Po","Út","St","Čt","Pá","So","Ne")))))</f>
        <v>---</v>
      </c>
      <c r="C55" s="31" t="str">
        <f aca="false">IF($AP55=0,"---",IF($AS55&gt;1,"❌ KAL D"&amp;$AS55,IF($AT55&gt;1,"❌ KAL S"&amp;$AT55,IF($AU55&gt;1,"❌ KAL TD"&amp;$AU55,CHOOSE($AP55,"PRACOVNÍ DEN","VÍKEND","SVÁTEK","VÍKEND +SVÁTEK")))))</f>
        <v>---</v>
      </c>
      <c r="D55" s="24" t="str">
        <f aca="false">IF($AR55=0,"---",IF($AS55&gt;1,"❌ KAL D"&amp;$AS55,IF($AT55&gt;1,"❌ KAL S"&amp;$AT55,IF($AU55&gt;1,"❌ KAL TD"&amp;$AU55,CHOOSE($AR55,"Velký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55" s="39" t="str">
        <f aca="false">IF($AN55=0,"---",IF($AS55&gt;1,"❌ KAL D"&amp;$AS55,IF($AT55&gt;1,"❌ KAL S"&amp;$AT55,IF($AU55&gt;1,"❌ KAL TD"&amp;$AU55,$AN55))))</f>
        <v>---</v>
      </c>
      <c r="F55" s="40"/>
      <c r="G55" s="41"/>
      <c r="H55" s="41"/>
      <c r="I55" s="42" t="str">
        <f aca="false">IF($AX55=0,"---",IF($AZ55=0,"❌ PD1 0",IF($AZ55=2,"❌ PD1 2",IF($AZ55=3,"❌ PD1 3",TEXT(INT($AX55/60),"00")&amp;":"&amp;TEXT(MOD($AX55,60),"00")&amp;":00"))))</f>
        <v>---</v>
      </c>
      <c r="J55" s="41"/>
      <c r="K55" s="41"/>
      <c r="L55" s="42" t="str">
        <f aca="false">IF($BA55=0,"---",IF($BC55=0,"❌ PD2 0",IF($BC55=2,"❌ PD2 2",IF($BC55=3,"❌ PD2 3",TEXT(INT($BA55/60),"00")&amp;":"&amp;TEXT(MOD($BA55,60),"00")&amp;":00"))))</f>
        <v>---</v>
      </c>
      <c r="M55" s="41"/>
      <c r="N55" s="41"/>
      <c r="O55" s="42" t="str">
        <f aca="false">IF($BD55=0,"---",IF($BF55=0,"❌ PD3 0",IF($BF55=2,"❌ PD3 2",IF($BF55=3,"❌ PD3 3",TEXT(INT($BD55/60),"00")&amp;":"&amp;TEXT(MOD($BD55,60),"00")&amp;":00"))))</f>
        <v>---</v>
      </c>
      <c r="P55" s="42" t="str">
        <f aca="false">IF($BG55&lt;&gt;1,"❌ PD DEN "&amp;$BG55,IF($BL55=10,"❌ PD DEN 10",IF($BI55=6,"❌ PD DEN 6",IF($BK55=5,"⚠ PD DEN 5",IF($BH55=0,"---",TEXT(INT($BH55/60),"00")&amp;":"&amp;TEXT(MOD($BH55,60),"00")&amp;":00")))))</f>
        <v>---</v>
      </c>
      <c r="Q55" s="43" t="str">
        <f aca="false">IF($BT55=10,"❌ ZDPD 10",IF($BS55=9,"❌ ZDPD 9",IF($BQ55=5,"ℹ️ ZDPD 5",IF($BN55=0,"---",TEXT(INT($BN55/60),"00")&amp;":"&amp;TEXT(MOD($BN55,60),"00")&amp;":00"))))</f>
        <v>---</v>
      </c>
      <c r="R55" s="43" t="str">
        <f aca="false">IF($BT55=10,"❌ PR PŘES 10",IF($BS55=9,"❌ PR PŘES 9",IF($BQ55=5,"ℹ️ PR PŘES 5",IF($BO55=0,"---",TEXT(INT($BO55/60),"00")&amp;":"&amp;TEXT(MOD($BO55,60),"00")&amp;":00"))))</f>
        <v>---</v>
      </c>
      <c r="S55" s="44" t="str">
        <f aca="false">IF(NOT(ISNUMBER($G55)),"---",IF(AND($G55&gt;=TIME(0,0,0),$G55&lt;TIME(6,0,0)),$G55,"---"))</f>
        <v>---</v>
      </c>
      <c r="T55" s="44" t="str">
        <f aca="false">IF(AND($H55&lt;&gt;"",$G55&lt;TIME(6,0,0)),MIN($H55,TIME(6,0,0)),"---")</f>
        <v>---</v>
      </c>
      <c r="U55" s="44" t="str">
        <f aca="false">IF($H55&gt;TIME(22,0,0),MAX($G55,TIME(22,0,0)),"---")</f>
        <v>---</v>
      </c>
      <c r="V55" s="44" t="str">
        <f aca="false">IF($H55&gt;TIME(22,0,0),$H55,"---")</f>
        <v>---</v>
      </c>
      <c r="W55" s="45" t="str">
        <f aca="false">IF($CS55&lt;&gt;1,"❌ NPD "&amp;$CS55,IF($CB55&lt;&gt;1,"❌ NPD "&amp;$CB55,IF($BZ55=0,"---",TEXT(INT($BZ55/60),"00")&amp;":"&amp;TEXT(MOD($BZ55,60),"00")&amp;":00")))</f>
        <v>---</v>
      </c>
      <c r="X55" s="44" t="str">
        <f aca="false">IF(NOT(ISNUMBER($J55)),"---",IF(AND($J55&gt;=TIME(0,0,0),$J55&lt;TIME(6,0,0)),$J55,"---"))</f>
        <v>---</v>
      </c>
      <c r="Y55" s="44" t="str">
        <f aca="false">IF(AND($K55&lt;&gt;"",$J55&lt;TIME(6,0,0)),MIN($K55,TIME(6,0,0)),"---")</f>
        <v>---</v>
      </c>
      <c r="Z55" s="44" t="str">
        <f aca="false">IF($K55&gt;TIME(22,0,0),MAX($J55,TIME(22,0,0)),"---")</f>
        <v>---</v>
      </c>
      <c r="AA55" s="44" t="str">
        <f aca="false">IF($K55&gt;TIME(22,0,0),$K55,"---")</f>
        <v>---</v>
      </c>
      <c r="AB55" s="44" t="str">
        <f aca="false">IF($CS55&lt;&gt;1,"❌ NPD "&amp;$CS55,IF($CI55&lt;&gt;1,"❌ NPD "&amp;$CI55,IF($CG55=0,"---",TEXT(INT($CG55/60),"00")&amp;":"&amp;TEXT(MOD($CG55,60),"00")&amp;":00")))</f>
        <v>---</v>
      </c>
      <c r="AC55" s="44" t="str">
        <f aca="false">IF(NOT(ISNUMBER($M55)),"---",IF(AND($M55&gt;=TIME(0,0,0),$M55&lt;TIME(6,0,0)),$M55,"---"))</f>
        <v>---</v>
      </c>
      <c r="AD55" s="44" t="str">
        <f aca="false">IF(AND($N55&lt;&gt;"",$M55&lt;TIME(6,0,0)),MIN($N55,TIME(6,0,0)),"---")</f>
        <v>---</v>
      </c>
      <c r="AE55" s="44" t="str">
        <f aca="false">IF($N55&gt;TIME(22,0,0),MAX($M55,TIME(22,0,0)),"---")</f>
        <v>---</v>
      </c>
      <c r="AF55" s="44" t="str">
        <f aca="false">IF($N55&gt;TIME(22,0,0),$N55,"---")</f>
        <v>---</v>
      </c>
      <c r="AG55" s="46" t="str">
        <f aca="false">IF($CS55&lt;&gt;1,"❌ NPD "&amp;$CS55,IF($CP55&lt;&gt;1,"❌ NPD "&amp;$CP55,IF($CN55=0,"---",TEXT(INT($CN55/60),"00")&amp;":"&amp;TEXT(MOD($CN55,60),"00")&amp;":00")))</f>
        <v>---</v>
      </c>
      <c r="AH55" s="46" t="str">
        <f aca="false">IF($CS55&lt;&gt;1,"❌ NPD "&amp;$CS55,IF(MIN($CB55,$CI55,$CP55)&lt;&gt;1,"❌ NPD "&amp;MIN($CB55,$CI55,CP55),IF($CQ55=0,"---",TEXT(INT($CQ55/60),"00")&amp;":"&amp;TEXT(MOD($CQ55,60),"00")&amp;":00")))</f>
        <v>---</v>
      </c>
      <c r="AI55" s="46" t="str">
        <f aca="false">IF($CV55&lt;&gt;1,"❌ PR VÍK "&amp;$CV55,IF($CW55=10,"❌ PR VÍK 10",IF($CU55=0,"---",TEXT(INT($CT55/60),"00")&amp;":"&amp;TEXT(MOD($CT55,60),"00")&amp;":00")))</f>
        <v>---</v>
      </c>
      <c r="AJ55" s="45" t="str">
        <f aca="false">IF($CZ55&lt;&gt;1,"❌ PR SV "&amp;$CZ55,IF($DA55=10,"❌ PR SV 10",IF($CX55=0,"---",TEXT(INT($CX55/60),"00")&amp;":"&amp;TEXT(MOD($CX55,60),"00")&amp;":00")))</f>
        <v>---</v>
      </c>
      <c r="AK55" s="19"/>
      <c r="AL55" s="39" t="n">
        <f aca="false">IF($AQ55=0,0,IF($AQ55&lt;&gt;0,YEAR($AQ$15)))</f>
        <v>0</v>
      </c>
      <c r="AM55" s="39" t="n">
        <f aca="false">IF($AQ55=0,0,IF($AQ55&lt;&gt;0,CHOOSE(MONTH($AQ$15), 1,2,3,4,5,6, 7,8,9,10,11,12)))</f>
        <v>0</v>
      </c>
      <c r="AN55" s="39" t="n">
        <f aca="false">IF($AQ55=0,0,WEEKNUM($AQ55,2))</f>
        <v>0</v>
      </c>
      <c r="AO55" s="47" t="n">
        <f aca="false">IF($AQ55=0,0,WEEKDAY($AQ55,2))</f>
        <v>0</v>
      </c>
      <c r="AP55" s="48" t="n">
        <f aca="false">IF($AQ55=0,0, IF(AND($AO55&gt;5,$AR55&lt;&gt;0),4, IF($AR55&lt;&gt;0,3, IF($AO55&gt;5,2, 1))))</f>
        <v>0</v>
      </c>
      <c r="AQ55" s="61" t="n">
        <f aca="false">IF($AQ51=0,0,IF(MONTH($AQ51+1)=MONTH($AQ51),$AQ51+1,0))</f>
        <v>0</v>
      </c>
      <c r="AR55" s="50" t="n">
        <f aca="false">IF($AO55=0,0, IF(AND($AL$3&lt;&gt;0,$AQ55=$AL$3-2),1, IF(AND($AL$3&lt;&gt;0,$AQ55=$AL$3+1),2, IF(AND(DAY($AQ55)=1, MONTH($AQ55)=1),3, IF(AND(DAY($AQ55)=1, MONTH($AQ55)=5),4, IF(AND(DAY($AQ55)=8, MONTH($AQ55)=5),5, IF(AND(DAY($AQ55)=5, MONTH($AQ55)=7),6, IF(AND(DAY($AQ55)=6, MONTH($AQ55)=7),7, IF(AND(DAY($AQ55)=28, MONTH($AQ55)=9),8, IF(AND(DAY($AQ55)=28, MONTH($AQ55)=10),9, IF(AND(DAY($AQ55)=17, MONTH($AQ55)=11),10, IF(AND(DAY($AQ55)=24, MONTH($AQ55)=12),11, IF(AND(DAY($AQ55)=25, MONTH($AQ55)=12),12, IF(AND(DAY($AQ55)=26, MONTH($AQ55)=12),13,0))))))))))))))</f>
        <v>0</v>
      </c>
      <c r="AS55" s="50" t="n">
        <f aca="false">IF($AQ55=0,IF(OR($AO55&lt;&gt;0,$AP55&lt;&gt;0,$AR55&lt;&gt;0),2,1),IF(WEEKDAY($AQ55,2)&lt;&gt;$AO55,3,1))</f>
        <v>1</v>
      </c>
      <c r="AT55" s="50" t="n">
        <f aca="false">IF($AR55=0,1,IF(OR($AR55&lt;1,$AR55&gt;13),3,IF($AQ55=0,2,1)))</f>
        <v>1</v>
      </c>
      <c r="AU55" s="50" t="n">
        <f aca="false">IF($AQ55=0,1,IF(AND($AO55&gt;5,$AR55&lt;&gt;0, $AP55&lt;&gt;4),4,IF(AND($AR55&lt;&gt;0,$AP55&lt;&gt;3,$AO55&lt;=5),3,IF(AND($AO55&gt;5,$AP55&lt;&gt;2,$AR55=0),2,IF(AND($AO55&lt;=5,$AR55=0,$AP55&lt;&gt;1),2,1)))))</f>
        <v>1</v>
      </c>
      <c r="AV55" s="50" t="n">
        <f aca="false">IF(MAX($AS55,$AT55,$AU55)=1,1,MAX($AS55,$AT55,$AU55))</f>
        <v>1</v>
      </c>
      <c r="AX55" s="51" t="n">
        <f aca="false">IF(OR($G55="",$H55=""),0,MAX(0,($H55-$G55)*1440))</f>
        <v>0</v>
      </c>
      <c r="AY55" s="52" t="n">
        <f aca="false">$AX55/60</f>
        <v>0</v>
      </c>
      <c r="AZ55" s="53" t="n">
        <f aca="false">IF(OR($G55="",$H55=""),1,IF(NOT(AND(ISNUMBER($G55),ISNUMBER($H55))),0,IF($H55&lt;$G55,2,IF($BH55=3,3,1))))</f>
        <v>1</v>
      </c>
      <c r="BA55" s="51" t="n">
        <f aca="false">IF(OR($J55="",$K55=""),0,MAX(0,($K55-$J55)*1440))</f>
        <v>0</v>
      </c>
      <c r="BB55" s="54" t="n">
        <f aca="false">$BA55/60</f>
        <v>0</v>
      </c>
      <c r="BC55" s="53" t="n">
        <f aca="false">IF(OR($J55="",$K55=""),1,IF(NOT(AND(ISNUMBER($J55),ISNUMBER($K55))),0,IF($K55&lt;$J55,2,IF($BH55=3,3,1))))</f>
        <v>1</v>
      </c>
      <c r="BD55" s="51" t="n">
        <f aca="false">IF(OR($M55="",$N55=""),0,MAX(0,($N55-$M55)*1440))</f>
        <v>0</v>
      </c>
      <c r="BE55" s="54" t="n">
        <f aca="false">$BD55/60</f>
        <v>0</v>
      </c>
      <c r="BF55" s="53" t="n">
        <f aca="false">IF(OR($M55="",$N55=""),1,IF(NOT(AND(ISNUMBER($M55),ISNUMBER($N55))),0,IF($N55&lt;$M55,2,IF($BH55=3,3,1))))</f>
        <v>1</v>
      </c>
      <c r="BG55" s="53" t="n">
        <f aca="false">IF(COUNTIF(AZ55,0)+COUNTIF(BC55,0)+COUNTIF(BF55,0)&gt;0,0,IF(COUNTIF(AZ55,2)+COUNTIF(BC55,2)+COUNTIF(BF55,2)&gt;0,2,IF(COUNTIF(AZ55,3)+COUNTIF(BC55,3)+COUNTIF(BF55,3)&gt;0,3,1)))</f>
        <v>1</v>
      </c>
      <c r="BH55" s="55" t="n">
        <f aca="false">IFERROR(($H55-$G55)*1440, 0)  + IFERROR(($K55-$J55)*1440, 0)  + IFERROR(($N55-$M55)*1440, 0)</f>
        <v>0</v>
      </c>
      <c r="BI55" s="56" t="n">
        <f aca="false">IF($BG55&lt;&gt;1,$BG55,IF(ABS($BH55-($AX55 +$BA55+ $BD55))&lt; 0.0001,1,6))</f>
        <v>1</v>
      </c>
      <c r="BJ55" s="57" t="n">
        <f aca="false">IF($BH55=3,3,IF($BH55=0,0,$BH55/60))</f>
        <v>0</v>
      </c>
      <c r="BK55" s="53" t="n">
        <f aca="false">IF($BG55&lt;&gt;1,$BG55,IF(ABS($BJ55*60-$BH55)&lt;0.0001,1,5))</f>
        <v>1</v>
      </c>
      <c r="BL55" s="53" t="n">
        <f aca="false">IF($BH55=0,1,IF(ABS($BH55-($AX55+$BA55+$BD55))&lt;0.0001,1,10))</f>
        <v>1</v>
      </c>
      <c r="BN55" s="58" t="n">
        <f aca="false">IF($BT55=10,10,IF($AP55&lt;&gt;1,0,IF(ISNUMBER($R$4),($R$4*60)/5,480)))</f>
        <v>0</v>
      </c>
      <c r="BO55" s="58" t="n">
        <f aca="false">IF($BG55&lt;&gt;1,$BG55,IF($AP55=1,MAX(0,$BH55-$BN55),$BH55))</f>
        <v>0</v>
      </c>
      <c r="BP55" s="57" t="n">
        <f aca="false">IF($BG55&lt;&gt;1, 0, ROUND($BO55/60,4))</f>
        <v>0</v>
      </c>
      <c r="BQ55" s="53" t="n">
        <f aca="false">IF($BG55&lt;&gt;1, $BG55,
 IF(ABS($BO55/60-$BP55)&lt; 0.0001,1,5))</f>
        <v>1</v>
      </c>
      <c r="BR55" s="53" t="n">
        <f aca="false">$BQ55</f>
        <v>1</v>
      </c>
      <c r="BS55" s="53" t="n">
        <f aca="false">IF($BH55&lt;&gt;1,1,IF(NOT(ISNUMBER($BO55)),9,IF($BO55&lt;0,9,IF($BO55&gt;$BH55,9,1))))</f>
        <v>1</v>
      </c>
      <c r="BT55" s="53" t="n">
        <f aca="false">IF($R$4="",1,IF(NOT(ISNUMBER($R$4)),10,IF($R$4&lt;=0,10,IF($R$4&gt;40,10,IF(MOD($R$4,1)&lt;&gt;0,10,1)))))</f>
        <v>1</v>
      </c>
      <c r="BV55" s="55" t="n">
        <f aca="false">IF(OR($G55="",$H55=""),0,MAX(0,(MIN($H55,TIME(6,0,0))-MAX($G55,TIME(0,0,0))) * 1440))</f>
        <v>0</v>
      </c>
      <c r="BW55" s="54" t="n">
        <f aca="false">$BV55/60</f>
        <v>0</v>
      </c>
      <c r="BX55" s="55" t="n">
        <f aca="false">IF(OR($G55="",$H55=""),0,MAX(0,(MIN($H55,1)-MAX($G55,TIME(22,0,0)))*1440))</f>
        <v>0</v>
      </c>
      <c r="BY55" s="54" t="n">
        <f aca="false">$BX55/60</f>
        <v>0</v>
      </c>
      <c r="BZ55" s="55" t="n">
        <f aca="false">$BV55+$BX55</f>
        <v>0</v>
      </c>
      <c r="CA55" s="54" t="n">
        <f aca="false">$BW55+$BY55</f>
        <v>0</v>
      </c>
      <c r="CB55" s="56" t="n">
        <f aca="false">IF($AX55=0,1,IF(NOT(ISNUMBER($BZ55)),0,IF($BZ55&lt;0,7,IF($BZ55&gt;$AX55,8,IF(NOT(ISNUMBER($AX55)),10,1)))))</f>
        <v>1</v>
      </c>
      <c r="CC55" s="55" t="n">
        <f aca="false">IF(OR($J55="",$K55=""),0,MAX(0,(MIN($K55,TIME(6,0,0))-MAX($J55,TIME(0,0,0))) * 1440))</f>
        <v>0</v>
      </c>
      <c r="CD55" s="54" t="n">
        <f aca="false">$CC55/60</f>
        <v>0</v>
      </c>
      <c r="CE55" s="55" t="n">
        <f aca="false">IF(OR($J55="",$K55=""),0,MAX(0,(MIN($K55,1)-MAX($J55,TIME(22,0,0)))*1440))</f>
        <v>0</v>
      </c>
      <c r="CF55" s="54" t="n">
        <f aca="false">$CE55/60</f>
        <v>0</v>
      </c>
      <c r="CG55" s="55" t="n">
        <f aca="false">$CC55+$CE55</f>
        <v>0</v>
      </c>
      <c r="CH55" s="54" t="n">
        <f aca="false">$CD55+$CF55</f>
        <v>0</v>
      </c>
      <c r="CI55" s="56" t="n">
        <f aca="false">IF($BA55=0,1,IF(NOT(ISNUMBER($CG55)),0,IF($CG55&lt;0,7,IF($CG55&gt;$BA55,8,IF(NOT(ISNUMBER($BA55)),10,1)))))</f>
        <v>1</v>
      </c>
      <c r="CJ55" s="55" t="n">
        <f aca="false">IF(OR($M55="",$N55=""),0,MAX(0,(MIN($N55,TIME(6,0,0))-MAX($M55,TIME(0,0,0)))* 1440))</f>
        <v>0</v>
      </c>
      <c r="CK55" s="54" t="n">
        <f aca="false">$CJ55/60</f>
        <v>0</v>
      </c>
      <c r="CL55" s="55" t="n">
        <f aca="false">IF(OR($M55="",$N55=""),0,MAX(0,(MIN($N55,1)-MAX($M55,TIME(22,0,0)))*1440))</f>
        <v>0</v>
      </c>
      <c r="CM55" s="54" t="n">
        <f aca="false">$CL55/60</f>
        <v>0</v>
      </c>
      <c r="CN55" s="55" t="n">
        <f aca="false">$CJ55+$CL55</f>
        <v>0</v>
      </c>
      <c r="CO55" s="54" t="n">
        <f aca="false">$CK55+$CM55</f>
        <v>0</v>
      </c>
      <c r="CP55" s="56" t="n">
        <f aca="false">IF($BD55=0,1,IF(NOT(ISNUMBER($CN55)),0,IF($CN55&lt;0,7,IF($CN55&gt;$BD55,8,IF(NOT(ISNUMBER($BD55)),10,1)))))</f>
        <v>1</v>
      </c>
      <c r="CQ55" s="55" t="n">
        <f aca="false">$BZ55+$CG55+$CN55</f>
        <v>0</v>
      </c>
      <c r="CR55" s="54" t="n">
        <f aca="false">$CA55+$CH55+$CO55</f>
        <v>0</v>
      </c>
      <c r="CS55" s="53" t="n">
        <f aca="false">IF($BG55&lt;&gt;1,$BG55,IF(OR(AND($G55&lt;&gt;"",NOT(ISNUMBER($G55))),AND($H55&lt;&gt;"",NOT(ISNUMBER($H55))),AND($J55&lt;&gt;"",NOT(ISNUMBER($J55))),AND($K55&lt;&gt;"",NOT(ISNUMBER($K55))),AND($M55&lt;&gt;"",NOT(ISNUMBER($M55))),AND($N55&lt;&gt;"",NOT(ISNUMBER($N55)))),0,IF($CQ55&gt;$BH55,10,IF(ABS($CQ55/60-$CR55) &lt; 0.0001,1,5))))</f>
        <v>1</v>
      </c>
      <c r="CT55" s="55" t="n">
        <f aca="false">IF(OR($AP55=2,$AP55=4), $BH55,0)</f>
        <v>0</v>
      </c>
      <c r="CU55" s="54" t="n">
        <f aca="false">$CT55/60</f>
        <v>0</v>
      </c>
      <c r="CV55" s="53" t="n">
        <f aca="false">IF($BG55&lt;&gt;1,$BG55,IF($CT55&gt;$BH55,10,IF(ABS($CT55/60-$CU55) &lt; 0.0001,1,5)))</f>
        <v>1</v>
      </c>
      <c r="CW55" s="53" t="n">
        <f aca="false">IF($BS55=10,10,IF($BH55=0,1,IF(NOT(ISNUMBER($CT55)),10,IF($CT55&lt;0,10,IF($CT55&gt;$BH55,10,1)))))</f>
        <v>1</v>
      </c>
      <c r="CX55" s="55" t="n">
        <f aca="false">IF(OR($AP55=3,$AP55=4), $BH55,0)</f>
        <v>0</v>
      </c>
      <c r="CY55" s="54" t="n">
        <f aca="false">$CX55/60</f>
        <v>0</v>
      </c>
      <c r="CZ55" s="53" t="n">
        <f aca="false">IF($BG55&lt;&gt;1,$BG55,IF($CX55&gt;$BH55,10,IF(ABS($CX55/60-$CY55)&lt;0.0001,1,5)))</f>
        <v>1</v>
      </c>
      <c r="DA55" s="53" t="n">
        <f aca="false">IF($BS55=10,10,IF($BH55=0,1,IF(NOT(ISNUMBER($CW55)),10,IF($CW55&lt;0,10,IF($CW55&gt;$BH55,10,1)))))</f>
        <v>1</v>
      </c>
      <c r="DC55" s="59" t="s">
        <v>194</v>
      </c>
      <c r="DD55" s="59" t="s">
        <v>195</v>
      </c>
      <c r="DE55" s="59" t="s">
        <v>195</v>
      </c>
      <c r="DF55" s="59" t="s">
        <v>196</v>
      </c>
      <c r="DG55" s="59" t="s">
        <v>197</v>
      </c>
      <c r="DH55" s="59" t="s">
        <v>198</v>
      </c>
      <c r="DI55" s="59" t="s">
        <v>199</v>
      </c>
      <c r="DJ55" s="59"/>
      <c r="DK55" s="59"/>
    </row>
    <row r="56" customFormat="false" ht="15" hidden="false" customHeight="true" outlineLevel="0" collapsed="false">
      <c r="A56" s="60"/>
      <c r="B56" s="38"/>
      <c r="C56" s="31"/>
      <c r="D56" s="24"/>
      <c r="E56" s="39"/>
      <c r="F56" s="40"/>
      <c r="G56" s="41"/>
      <c r="H56" s="41"/>
      <c r="I56" s="42"/>
      <c r="J56" s="41"/>
      <c r="K56" s="41"/>
      <c r="L56" s="42"/>
      <c r="M56" s="41"/>
      <c r="N56" s="41"/>
      <c r="O56" s="42"/>
      <c r="P56" s="42"/>
      <c r="Q56" s="43"/>
      <c r="R56" s="43"/>
      <c r="S56" s="44"/>
      <c r="T56" s="44"/>
      <c r="U56" s="44"/>
      <c r="V56" s="44"/>
      <c r="W56" s="45"/>
      <c r="X56" s="44"/>
      <c r="Y56" s="44"/>
      <c r="Z56" s="44"/>
      <c r="AA56" s="44"/>
      <c r="AB56" s="44"/>
      <c r="AC56" s="44"/>
      <c r="AD56" s="44"/>
      <c r="AE56" s="44"/>
      <c r="AF56" s="44"/>
      <c r="AG56" s="46"/>
      <c r="AH56" s="46"/>
      <c r="AI56" s="46"/>
      <c r="AJ56" s="45"/>
      <c r="AK56" s="19"/>
      <c r="AL56" s="39"/>
      <c r="AM56" s="39"/>
      <c r="AN56" s="39"/>
      <c r="AO56" s="47"/>
      <c r="AP56" s="48"/>
      <c r="AQ56" s="61"/>
      <c r="AR56" s="50"/>
      <c r="AS56" s="50"/>
      <c r="AT56" s="50"/>
      <c r="AU56" s="50"/>
      <c r="AV56" s="50"/>
      <c r="AX56" s="51"/>
      <c r="AY56" s="52"/>
      <c r="AZ56" s="53" t="s">
        <v>147</v>
      </c>
      <c r="BA56" s="51"/>
      <c r="BB56" s="54"/>
      <c r="BC56" s="53"/>
      <c r="BD56" s="51"/>
      <c r="BE56" s="54"/>
      <c r="BF56" s="53"/>
      <c r="BG56" s="53"/>
      <c r="BH56" s="55"/>
      <c r="BI56" s="56"/>
      <c r="BJ56" s="57"/>
      <c r="BK56" s="53"/>
      <c r="BL56" s="53"/>
      <c r="BN56" s="58"/>
      <c r="BO56" s="58"/>
      <c r="BP56" s="57"/>
      <c r="BQ56" s="53" t="s">
        <v>148</v>
      </c>
      <c r="BR56" s="53"/>
      <c r="BS56" s="53"/>
      <c r="BT56" s="53"/>
      <c r="BV56" s="55"/>
      <c r="BW56" s="54"/>
      <c r="BX56" s="55"/>
      <c r="BY56" s="54"/>
      <c r="BZ56" s="55"/>
      <c r="CA56" s="54"/>
      <c r="CB56" s="56"/>
      <c r="CC56" s="55"/>
      <c r="CD56" s="54"/>
      <c r="CE56" s="55"/>
      <c r="CF56" s="54"/>
      <c r="CG56" s="55"/>
      <c r="CH56" s="54"/>
      <c r="CI56" s="56"/>
      <c r="CJ56" s="55"/>
      <c r="CK56" s="54"/>
      <c r="CL56" s="55"/>
      <c r="CM56" s="54"/>
      <c r="CN56" s="55"/>
      <c r="CO56" s="54"/>
      <c r="CP56" s="56"/>
      <c r="CQ56" s="55"/>
      <c r="CR56" s="54"/>
      <c r="CS56" s="53"/>
      <c r="CT56" s="55"/>
      <c r="CU56" s="54"/>
      <c r="CV56" s="53"/>
      <c r="CW56" s="53"/>
      <c r="CX56" s="55"/>
      <c r="CY56" s="54"/>
      <c r="CZ56" s="53"/>
      <c r="DA56" s="53"/>
      <c r="DC56" s="59"/>
      <c r="DD56" s="59"/>
      <c r="DE56" s="59"/>
      <c r="DF56" s="59"/>
      <c r="DG56" s="59"/>
      <c r="DH56" s="59"/>
      <c r="DI56" s="59"/>
      <c r="DJ56" s="59"/>
      <c r="DK56" s="59"/>
    </row>
    <row r="57" customFormat="false" ht="15" hidden="false" customHeight="true" outlineLevel="0" collapsed="false">
      <c r="A57" s="60"/>
      <c r="B57" s="38"/>
      <c r="C57" s="31"/>
      <c r="D57" s="24"/>
      <c r="E57" s="39"/>
      <c r="F57" s="40"/>
      <c r="G57" s="41"/>
      <c r="H57" s="41"/>
      <c r="I57" s="42"/>
      <c r="J57" s="41"/>
      <c r="K57" s="41"/>
      <c r="L57" s="42"/>
      <c r="M57" s="41"/>
      <c r="N57" s="41"/>
      <c r="O57" s="42"/>
      <c r="P57" s="42"/>
      <c r="Q57" s="43"/>
      <c r="R57" s="43"/>
      <c r="S57" s="44"/>
      <c r="T57" s="44"/>
      <c r="U57" s="44"/>
      <c r="V57" s="44"/>
      <c r="W57" s="45"/>
      <c r="X57" s="44"/>
      <c r="Y57" s="44"/>
      <c r="Z57" s="44"/>
      <c r="AA57" s="44"/>
      <c r="AB57" s="44"/>
      <c r="AC57" s="44"/>
      <c r="AD57" s="44"/>
      <c r="AE57" s="44"/>
      <c r="AF57" s="44"/>
      <c r="AG57" s="46"/>
      <c r="AH57" s="46"/>
      <c r="AI57" s="46"/>
      <c r="AJ57" s="45"/>
      <c r="AK57" s="19"/>
      <c r="AL57" s="39"/>
      <c r="AM57" s="39"/>
      <c r="AN57" s="39"/>
      <c r="AO57" s="47"/>
      <c r="AP57" s="48"/>
      <c r="AQ57" s="61"/>
      <c r="AR57" s="50"/>
      <c r="AS57" s="50"/>
      <c r="AT57" s="50"/>
      <c r="AU57" s="50"/>
      <c r="AV57" s="50"/>
      <c r="AX57" s="51"/>
      <c r="AY57" s="52"/>
      <c r="AZ57" s="53" t="s">
        <v>149</v>
      </c>
      <c r="BA57" s="51"/>
      <c r="BB57" s="54"/>
      <c r="BC57" s="53"/>
      <c r="BD57" s="51"/>
      <c r="BE57" s="54"/>
      <c r="BF57" s="53"/>
      <c r="BG57" s="53"/>
      <c r="BH57" s="55"/>
      <c r="BI57" s="56"/>
      <c r="BJ57" s="57"/>
      <c r="BK57" s="53"/>
      <c r="BL57" s="53"/>
      <c r="BN57" s="58"/>
      <c r="BO57" s="58"/>
      <c r="BP57" s="57"/>
      <c r="BQ57" s="57"/>
      <c r="BR57" s="53"/>
      <c r="BS57" s="53"/>
      <c r="BT57" s="53"/>
      <c r="BV57" s="55"/>
      <c r="BW57" s="54"/>
      <c r="BX57" s="55"/>
      <c r="BY57" s="54"/>
      <c r="BZ57" s="55"/>
      <c r="CA57" s="54"/>
      <c r="CB57" s="56"/>
      <c r="CC57" s="55"/>
      <c r="CD57" s="54"/>
      <c r="CE57" s="55"/>
      <c r="CF57" s="54"/>
      <c r="CG57" s="55"/>
      <c r="CH57" s="54"/>
      <c r="CI57" s="56"/>
      <c r="CJ57" s="55"/>
      <c r="CK57" s="54"/>
      <c r="CL57" s="55"/>
      <c r="CM57" s="54"/>
      <c r="CN57" s="55"/>
      <c r="CO57" s="54"/>
      <c r="CP57" s="56"/>
      <c r="CQ57" s="55"/>
      <c r="CR57" s="54"/>
      <c r="CS57" s="53"/>
      <c r="CT57" s="55"/>
      <c r="CU57" s="54"/>
      <c r="CV57" s="53"/>
      <c r="CW57" s="53"/>
      <c r="CX57" s="55"/>
      <c r="CY57" s="54"/>
      <c r="CZ57" s="53"/>
      <c r="DA57" s="53"/>
      <c r="DC57" s="59"/>
      <c r="DD57" s="59"/>
      <c r="DE57" s="59"/>
      <c r="DF57" s="59"/>
      <c r="DG57" s="59"/>
      <c r="DH57" s="59"/>
      <c r="DI57" s="59"/>
      <c r="DJ57" s="59"/>
      <c r="DK57" s="59"/>
    </row>
    <row r="58" customFormat="false" ht="15" hidden="false" customHeight="true" outlineLevel="0" collapsed="false">
      <c r="A58" s="60"/>
      <c r="B58" s="38"/>
      <c r="C58" s="31"/>
      <c r="D58" s="24"/>
      <c r="E58" s="39"/>
      <c r="F58" s="40"/>
      <c r="G58" s="41"/>
      <c r="H58" s="41"/>
      <c r="I58" s="42"/>
      <c r="J58" s="41"/>
      <c r="K58" s="41"/>
      <c r="L58" s="42"/>
      <c r="M58" s="41"/>
      <c r="N58" s="41"/>
      <c r="O58" s="42"/>
      <c r="P58" s="42"/>
      <c r="Q58" s="43"/>
      <c r="R58" s="43"/>
      <c r="S58" s="44"/>
      <c r="T58" s="44"/>
      <c r="U58" s="44"/>
      <c r="V58" s="44"/>
      <c r="W58" s="45"/>
      <c r="X58" s="44"/>
      <c r="Y58" s="44"/>
      <c r="Z58" s="44"/>
      <c r="AA58" s="44"/>
      <c r="AB58" s="44"/>
      <c r="AC58" s="44"/>
      <c r="AD58" s="44"/>
      <c r="AE58" s="44"/>
      <c r="AF58" s="44"/>
      <c r="AG58" s="46"/>
      <c r="AH58" s="46"/>
      <c r="AI58" s="46"/>
      <c r="AJ58" s="45"/>
      <c r="AK58" s="19"/>
      <c r="AL58" s="39"/>
      <c r="AM58" s="39"/>
      <c r="AN58" s="39"/>
      <c r="AO58" s="47"/>
      <c r="AP58" s="48"/>
      <c r="AQ58" s="61"/>
      <c r="AR58" s="50"/>
      <c r="AS58" s="50"/>
      <c r="AT58" s="50"/>
      <c r="AU58" s="50"/>
      <c r="AV58" s="50"/>
      <c r="AX58" s="51"/>
      <c r="AY58" s="52"/>
      <c r="AZ58" s="53" t="s">
        <v>150</v>
      </c>
      <c r="BA58" s="51"/>
      <c r="BB58" s="54"/>
      <c r="BC58" s="53"/>
      <c r="BD58" s="51"/>
      <c r="BE58" s="54"/>
      <c r="BF58" s="53"/>
      <c r="BG58" s="53"/>
      <c r="BH58" s="55"/>
      <c r="BI58" s="56"/>
      <c r="BJ58" s="57"/>
      <c r="BK58" s="53"/>
      <c r="BL58" s="53"/>
      <c r="BN58" s="58"/>
      <c r="BO58" s="58"/>
      <c r="BP58" s="57"/>
      <c r="BQ58" s="57"/>
      <c r="BR58" s="53"/>
      <c r="BS58" s="53"/>
      <c r="BT58" s="53"/>
      <c r="BV58" s="55"/>
      <c r="BW58" s="54"/>
      <c r="BX58" s="55"/>
      <c r="BY58" s="54"/>
      <c r="BZ58" s="55"/>
      <c r="CA58" s="54"/>
      <c r="CB58" s="56"/>
      <c r="CC58" s="55"/>
      <c r="CD58" s="54"/>
      <c r="CE58" s="55"/>
      <c r="CF58" s="54"/>
      <c r="CG58" s="55"/>
      <c r="CH58" s="54"/>
      <c r="CI58" s="56"/>
      <c r="CJ58" s="55"/>
      <c r="CK58" s="54"/>
      <c r="CL58" s="55"/>
      <c r="CM58" s="54"/>
      <c r="CN58" s="55"/>
      <c r="CO58" s="54"/>
      <c r="CP58" s="56"/>
      <c r="CQ58" s="55"/>
      <c r="CR58" s="54"/>
      <c r="CS58" s="53"/>
      <c r="CT58" s="55"/>
      <c r="CU58" s="54"/>
      <c r="CV58" s="53"/>
      <c r="CW58" s="53"/>
      <c r="CX58" s="55"/>
      <c r="CY58" s="54"/>
      <c r="CZ58" s="53"/>
      <c r="DA58" s="53"/>
      <c r="DC58" s="59"/>
      <c r="DD58" s="59"/>
      <c r="DE58" s="59"/>
      <c r="DF58" s="59"/>
      <c r="DG58" s="59"/>
      <c r="DH58" s="59"/>
      <c r="DI58" s="59"/>
      <c r="DJ58" s="59"/>
      <c r="DK58" s="59"/>
    </row>
    <row r="59" customFormat="false" ht="15" hidden="false" customHeight="true" outlineLevel="0" collapsed="false">
      <c r="A59" s="60" t="str">
        <f aca="false">IF($AQ59=0,"---",IF($AS59&gt;1,"❌ KAL D"&amp;$AS59,IF($AT59&gt;1,"❌ KAL S"&amp;$AT59,IF($AU59&gt;1,"❌ KAL TD"&amp;$AU59,DATE(YEAR($AQ59),MONTH($AQ59),DAY($AQ59))))))</f>
        <v>---</v>
      </c>
      <c r="B59" s="38" t="str">
        <f aca="false">IF($AO59=0,"---",IF($AS59&gt;1,"❌ KAL D"&amp;$AS59,IF($AT59&gt;1,"❌ KAL S"&amp;$AT59,IF($AU59&gt;1,"❌ KAL TD"&amp;$AU59,CHOOSE($AO59,"Po","Út","St","Čt","Pá","So","Ne")))))</f>
        <v>---</v>
      </c>
      <c r="C59" s="31" t="str">
        <f aca="false">IF($AP59=0,"---",IF($AS59&gt;1,"❌ KAL D"&amp;$AS59,IF($AT59&gt;1,"❌ KAL S"&amp;$AT59,IF($AU59&gt;1,"❌ KAL TD"&amp;$AU59,CHOOSE($AP59,"PRACOVNÍ DEN","VÍKEND","SVÁTEK","VÍKEND +SVÁTEK")))))</f>
        <v>---</v>
      </c>
      <c r="D59" s="24" t="str">
        <f aca="false">IF($AR59=0,"---",IF($AS59&gt;1,"❌ KAL D"&amp;$AS59,IF($AT59&gt;1,"❌ KAL S"&amp;$AT59,IF($AU59&gt;1,"❌ KAL TD"&amp;$AU59,CHOOSE($AR59,"Velký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59" s="39" t="str">
        <f aca="false">IF($AN59=0,"---",IF($AS59&gt;1,"❌ KAL D"&amp;$AS59,IF($AT59&gt;1,"❌ KAL S"&amp;$AT59,IF($AU59&gt;1,"❌ KAL TD"&amp;$AU59,$AN59))))</f>
        <v>---</v>
      </c>
      <c r="F59" s="40"/>
      <c r="G59" s="41"/>
      <c r="H59" s="41"/>
      <c r="I59" s="42" t="str">
        <f aca="false">IF($AX59=0,"---",IF($AZ59=0,"❌ PD1 0",IF($AZ59=2,"❌ PD1 2",IF($AZ59=3,"❌ PD1 3",TEXT(INT($AX59/60),"00")&amp;":"&amp;TEXT(MOD($AX59,60),"00")&amp;":00"))))</f>
        <v>---</v>
      </c>
      <c r="J59" s="41"/>
      <c r="K59" s="41"/>
      <c r="L59" s="42" t="str">
        <f aca="false">IF($BA59=0,"---",IF($BC59=0,"❌ PD2 0",IF($BC59=2,"❌ PD2 2",IF($BC59=3,"❌ PD2 3",TEXT(INT($BA59/60),"00")&amp;":"&amp;TEXT(MOD($BA59,60),"00")&amp;":00"))))</f>
        <v>---</v>
      </c>
      <c r="M59" s="41"/>
      <c r="N59" s="41"/>
      <c r="O59" s="42" t="str">
        <f aca="false">IF($BD59=0,"---",IF($BF59=0,"❌ PD3 0",IF($BF59=2,"❌ PD3 2",IF($BF59=3,"❌ PD3 3",TEXT(INT($BD59/60),"00")&amp;":"&amp;TEXT(MOD($BD59,60),"00")&amp;":00"))))</f>
        <v>---</v>
      </c>
      <c r="P59" s="42" t="str">
        <f aca="false">IF($BG59&lt;&gt;1,"❌ PD DEN "&amp;$BG59,IF($BL59=10,"❌ PD DEN 10",IF($BI59=6,"❌ PD DEN 6",IF($BK59=5,"⚠ PD DEN 5",IF($BH59=0,"---",TEXT(INT($BH59/60),"00")&amp;":"&amp;TEXT(MOD($BH59,60),"00")&amp;":00")))))</f>
        <v>---</v>
      </c>
      <c r="Q59" s="43" t="str">
        <f aca="false">IF($BT59=10,"❌ ZDPD 10",IF($BS59=9,"❌ ZDPD 9",IF($BQ59=5,"ℹ️ ZDPD 5",IF($BN59=0,"---",TEXT(INT($BN59/60),"00")&amp;":"&amp;TEXT(MOD($BN59,60),"00")&amp;":00"))))</f>
        <v>---</v>
      </c>
      <c r="R59" s="43" t="str">
        <f aca="false">IF($BT59=10,"❌ PR PŘES 10",IF($BS59=9,"❌ PR PŘES 9",IF($BQ59=5,"ℹ️ PR PŘES 5",IF($BO59=0,"---",TEXT(INT($BO59/60),"00")&amp;":"&amp;TEXT(MOD($BO59,60),"00")&amp;":00"))))</f>
        <v>---</v>
      </c>
      <c r="S59" s="44" t="str">
        <f aca="false">IF(NOT(ISNUMBER($G59)),"---",IF(AND($G59&gt;=TIME(0,0,0),$G59&lt;TIME(6,0,0)),$G59,"---"))</f>
        <v>---</v>
      </c>
      <c r="T59" s="44" t="str">
        <f aca="false">IF(AND($H59&lt;&gt;"",$G59&lt;TIME(6,0,0)),MIN($H59,TIME(6,0,0)),"---")</f>
        <v>---</v>
      </c>
      <c r="U59" s="44" t="str">
        <f aca="false">IF($H59&gt;TIME(22,0,0),MAX($G59,TIME(22,0,0)),"---")</f>
        <v>---</v>
      </c>
      <c r="V59" s="44" t="str">
        <f aca="false">IF($H59&gt;TIME(22,0,0),$H59,"---")</f>
        <v>---</v>
      </c>
      <c r="W59" s="45" t="str">
        <f aca="false">IF($CS59&lt;&gt;1,"❌ NPD "&amp;$CS59,IF($CB59&lt;&gt;1,"❌ NPD "&amp;$CB59,IF($BZ59=0,"---",TEXT(INT($BZ59/60),"00")&amp;":"&amp;TEXT(MOD($BZ59,60),"00")&amp;":00")))</f>
        <v>---</v>
      </c>
      <c r="X59" s="44" t="str">
        <f aca="false">IF(NOT(ISNUMBER($J59)),"---",IF(AND($J59&gt;=TIME(0,0,0),$J59&lt;TIME(6,0,0)),$J59,"---"))</f>
        <v>---</v>
      </c>
      <c r="Y59" s="44" t="str">
        <f aca="false">IF(AND($K59&lt;&gt;"",$J59&lt;TIME(6,0,0)),MIN($K59,TIME(6,0,0)),"---")</f>
        <v>---</v>
      </c>
      <c r="Z59" s="44" t="str">
        <f aca="false">IF($K59&gt;TIME(22,0,0),MAX($J59,TIME(22,0,0)),"---")</f>
        <v>---</v>
      </c>
      <c r="AA59" s="44" t="str">
        <f aca="false">IF($K59&gt;TIME(22,0,0),$K59,"---")</f>
        <v>---</v>
      </c>
      <c r="AB59" s="44" t="str">
        <f aca="false">IF($CS59&lt;&gt;1,"❌ NPD "&amp;$CS59,IF($CI59&lt;&gt;1,"❌ NPD "&amp;$CI59,IF($CG59=0,"---",TEXT(INT($CG59/60),"00")&amp;":"&amp;TEXT(MOD($CG59,60),"00")&amp;":00")))</f>
        <v>---</v>
      </c>
      <c r="AC59" s="44" t="str">
        <f aca="false">IF(NOT(ISNUMBER($M59)),"---",IF(AND($M59&gt;=TIME(0,0,0),$M59&lt;TIME(6,0,0)),$M59,"---"))</f>
        <v>---</v>
      </c>
      <c r="AD59" s="44" t="str">
        <f aca="false">IF(AND($N59&lt;&gt;"",$M59&lt;TIME(6,0,0)),MIN($N59,TIME(6,0,0)),"---")</f>
        <v>---</v>
      </c>
      <c r="AE59" s="44" t="str">
        <f aca="false">IF($N59&gt;TIME(22,0,0),MAX($M59,TIME(22,0,0)),"---")</f>
        <v>---</v>
      </c>
      <c r="AF59" s="44" t="str">
        <f aca="false">IF($N59&gt;TIME(22,0,0),$N59,"---")</f>
        <v>---</v>
      </c>
      <c r="AG59" s="46" t="str">
        <f aca="false">IF($CS59&lt;&gt;1,"❌ NPD "&amp;$CS59,IF($CP59&lt;&gt;1,"❌ NPD "&amp;$CP59,IF($CN59=0,"---",TEXT(INT($CN59/60),"00")&amp;":"&amp;TEXT(MOD($CN59,60),"00")&amp;":00")))</f>
        <v>---</v>
      </c>
      <c r="AH59" s="46" t="str">
        <f aca="false">IF($CS59&lt;&gt;1,"❌ NPD "&amp;$CS59,IF(MIN($CB59,$CI59,$CP59)&lt;&gt;1,"❌ NPD "&amp;MIN($CB59,$CI59,CP59),IF($CQ59=0,"---",TEXT(INT($CQ59/60),"00")&amp;":"&amp;TEXT(MOD($CQ59,60),"00")&amp;":00")))</f>
        <v>---</v>
      </c>
      <c r="AI59" s="46" t="str">
        <f aca="false">IF($CV59&lt;&gt;1,"❌ PR VÍK "&amp;$CV59,IF($CW59=10,"❌ PR VÍK 10",IF($CU59=0,"---",TEXT(INT($CT59/60),"00")&amp;":"&amp;TEXT(MOD($CT59,60),"00")&amp;":00")))</f>
        <v>---</v>
      </c>
      <c r="AJ59" s="45" t="str">
        <f aca="false">IF($CZ59&lt;&gt;1,"❌ PR SV "&amp;$CZ59,IF($DA59=10,"❌ PR SV 10",IF($CX59=0,"---",TEXT(INT($CX59/60),"00")&amp;":"&amp;TEXT(MOD($CX59,60),"00")&amp;":00")))</f>
        <v>---</v>
      </c>
      <c r="AK59" s="19"/>
      <c r="AL59" s="39" t="n">
        <f aca="false">IF($AQ59=0,0,IF($AQ59&lt;&gt;0,YEAR($AQ$15)))</f>
        <v>0</v>
      </c>
      <c r="AM59" s="39" t="n">
        <f aca="false">IF($AQ59=0,0,IF($AQ59&lt;&gt;0,CHOOSE(MONTH($AQ$15), 1,2,3,4,5,6, 7,8,9,10,11,12)))</f>
        <v>0</v>
      </c>
      <c r="AN59" s="39" t="n">
        <f aca="false">IF($AQ59=0,0,WEEKNUM($AQ59,2))</f>
        <v>0</v>
      </c>
      <c r="AO59" s="47" t="n">
        <f aca="false">IF($AQ59=0,0,WEEKDAY($AQ59,2))</f>
        <v>0</v>
      </c>
      <c r="AP59" s="48" t="n">
        <f aca="false">IF($AQ59=0,0, IF(AND($AO59&gt;5,$AR59&lt;&gt;0),4, IF($AR59&lt;&gt;0,3, IF($AO59&gt;5,2, 1))))</f>
        <v>0</v>
      </c>
      <c r="AQ59" s="61" t="n">
        <f aca="false">IF($AQ55=0,0,IF(MONTH($AQ55+1)=MONTH($AQ55),$AQ55+1,0))</f>
        <v>0</v>
      </c>
      <c r="AR59" s="50" t="n">
        <f aca="false">IF($AO59=0,0, IF(AND($AL$3&lt;&gt;0,$AQ59=$AL$3-2),1, IF(AND($AL$3&lt;&gt;0,$AQ59=$AL$3+1),2, IF(AND(DAY($AQ59)=1, MONTH($AQ59)=1),3, IF(AND(DAY($AQ59)=1, MONTH($AQ59)=5),4, IF(AND(DAY($AQ59)=8, MONTH($AQ59)=5),5, IF(AND(DAY($AQ59)=5, MONTH($AQ59)=7),6, IF(AND(DAY($AQ59)=6, MONTH($AQ59)=7),7, IF(AND(DAY($AQ59)=28, MONTH($AQ59)=9),8, IF(AND(DAY($AQ59)=28, MONTH($AQ59)=10),9, IF(AND(DAY($AQ59)=17, MONTH($AQ59)=11),10, IF(AND(DAY($AQ59)=24, MONTH($AQ59)=12),11, IF(AND(DAY($AQ59)=25, MONTH($AQ59)=12),12, IF(AND(DAY($AQ59)=26, MONTH($AQ59)=12),13,0))))))))))))))</f>
        <v>0</v>
      </c>
      <c r="AS59" s="50" t="n">
        <f aca="false">IF($AQ59=0,IF(OR($AO59&lt;&gt;0,$AP59&lt;&gt;0,$AR59&lt;&gt;0),2,1),IF(WEEKDAY($AQ59,2)&lt;&gt;$AO59,3,1))</f>
        <v>1</v>
      </c>
      <c r="AT59" s="50" t="n">
        <f aca="false">IF($AR59=0,1,IF(OR($AR59&lt;1,$AR59&gt;13),3,IF($AQ59=0,2,1)))</f>
        <v>1</v>
      </c>
      <c r="AU59" s="50" t="n">
        <f aca="false">IF($AQ59=0,1,IF(AND($AO59&gt;5,$AR59&lt;&gt;0, $AP59&lt;&gt;4),4,IF(AND($AR59&lt;&gt;0,$AP59&lt;&gt;3,$AO59&lt;=5),3,IF(AND($AO59&gt;5,$AP59&lt;&gt;2,$AR59=0),2,IF(AND($AO59&lt;=5,$AR59=0,$AP59&lt;&gt;1),2,1)))))</f>
        <v>1</v>
      </c>
      <c r="AV59" s="50" t="n">
        <f aca="false">IF(MAX($AS59,$AT59,$AU59)=1,1,MAX($AS59,$AT59,$AU59))</f>
        <v>1</v>
      </c>
      <c r="AX59" s="51" t="n">
        <f aca="false">IF(OR($G59="",$H59=""),0,MAX(0,($H59-$G59)*1440))</f>
        <v>0</v>
      </c>
      <c r="AY59" s="52" t="n">
        <f aca="false">$AX59/60</f>
        <v>0</v>
      </c>
      <c r="AZ59" s="53" t="n">
        <f aca="false">IF(OR($G59="",$H59=""),1,IF(NOT(AND(ISNUMBER($G59),ISNUMBER($H59))),0,IF($H59&lt;$G59,2,IF($BH59=3,3,1))))</f>
        <v>1</v>
      </c>
      <c r="BA59" s="51" t="n">
        <f aca="false">IF(OR($J59="",$K59=""),0,MAX(0,($K59-$J59)*1440))</f>
        <v>0</v>
      </c>
      <c r="BB59" s="54" t="n">
        <f aca="false">$BA59/60</f>
        <v>0</v>
      </c>
      <c r="BC59" s="53" t="n">
        <f aca="false">IF(OR($J59="",$K59=""),1,IF(NOT(AND(ISNUMBER($J59),ISNUMBER($K59))),0,IF($K59&lt;$J59,2,IF($BH59=3,3,1))))</f>
        <v>1</v>
      </c>
      <c r="BD59" s="51" t="n">
        <f aca="false">IF(OR($M59="",$N59=""),0,MAX(0,($N59-$M59)*1440))</f>
        <v>0</v>
      </c>
      <c r="BE59" s="54" t="n">
        <f aca="false">$BD59/60</f>
        <v>0</v>
      </c>
      <c r="BF59" s="53" t="n">
        <f aca="false">IF(OR($M59="",$N59=""),1,IF(NOT(AND(ISNUMBER($M59),ISNUMBER($N59))),0,IF($N59&lt;$M59,2,IF($BH59=3,3,1))))</f>
        <v>1</v>
      </c>
      <c r="BG59" s="53" t="n">
        <f aca="false">IF(COUNTIF(AZ59,0)+COUNTIF(BC59,0)+COUNTIF(BF59,0)&gt;0,0,IF(COUNTIF(AZ59,2)+COUNTIF(BC59,2)+COUNTIF(BF59,2)&gt;0,2,IF(COUNTIF(AZ59,3)+COUNTIF(BC59,3)+COUNTIF(BF59,3)&gt;0,3,1)))</f>
        <v>1</v>
      </c>
      <c r="BH59" s="55" t="n">
        <f aca="false">IFERROR(($H59-$G59)*1440, 0)  + IFERROR(($K59-$J59)*1440, 0)  + IFERROR(($N59-$M59)*1440, 0)</f>
        <v>0</v>
      </c>
      <c r="BI59" s="56" t="n">
        <f aca="false">IF($BG59&lt;&gt;1,$BG59,IF(ABS($BH59-($AX59 +$BA59+ $BD59))&lt; 0.0001,1,6))</f>
        <v>1</v>
      </c>
      <c r="BJ59" s="57" t="n">
        <f aca="false">IF($BH59=3,3,IF($BH59=0,0,$BH59/60))</f>
        <v>0</v>
      </c>
      <c r="BK59" s="53" t="n">
        <f aca="false">IF($BG59&lt;&gt;1,$BG59,IF(ABS($BJ59*60-$BH59)&lt;0.0001,1,5))</f>
        <v>1</v>
      </c>
      <c r="BL59" s="53" t="n">
        <f aca="false">IF($BH59=0,1,IF(ABS($BH59-($AX59+$BA59+$BD59))&lt;0.0001,1,10))</f>
        <v>1</v>
      </c>
      <c r="BN59" s="58" t="n">
        <f aca="false">IF($BT59=10,10,IF($AP59&lt;&gt;1,0,IF(ISNUMBER($R$4),($R$4*60)/5,480)))</f>
        <v>0</v>
      </c>
      <c r="BO59" s="58" t="n">
        <f aca="false">IF($BG59&lt;&gt;1,$BG59,IF($AP59=1,MAX(0,$BH59-$BN59),$BH59))</f>
        <v>0</v>
      </c>
      <c r="BP59" s="57" t="n">
        <f aca="false">IF($BG59&lt;&gt;1, 0, ROUND($BO59/60,4))</f>
        <v>0</v>
      </c>
      <c r="BQ59" s="53" t="n">
        <f aca="false">IF($BG59&lt;&gt;1, $BG59,
 IF(ABS($BO59/60-$BP59)&lt; 0.0001,1,5))</f>
        <v>1</v>
      </c>
      <c r="BR59" s="53" t="n">
        <f aca="false">$BQ59</f>
        <v>1</v>
      </c>
      <c r="BS59" s="53" t="n">
        <f aca="false">IF($BH59&lt;&gt;1,1,IF(NOT(ISNUMBER($BO59)),9,IF($BO59&lt;0,9,IF($BO59&gt;$BH59,9,1))))</f>
        <v>1</v>
      </c>
      <c r="BT59" s="53" t="n">
        <f aca="false">IF($R$4="",1,IF(NOT(ISNUMBER($R$4)),10,IF($R$4&lt;=0,10,IF($R$4&gt;40,10,IF(MOD($R$4,1)&lt;&gt;0,10,1)))))</f>
        <v>1</v>
      </c>
      <c r="BV59" s="55" t="n">
        <f aca="false">IF(OR($G59="",$H59=""),0,MAX(0,(MIN($H59,TIME(6,0,0))-MAX($G59,TIME(0,0,0))) * 1440))</f>
        <v>0</v>
      </c>
      <c r="BW59" s="54" t="n">
        <f aca="false">$BV59/60</f>
        <v>0</v>
      </c>
      <c r="BX59" s="55" t="n">
        <f aca="false">IF(OR($G59="",$H59=""),0,MAX(0,(MIN($H59,1)-MAX($G59,TIME(22,0,0)))*1440))</f>
        <v>0</v>
      </c>
      <c r="BY59" s="54" t="n">
        <f aca="false">$BX59/60</f>
        <v>0</v>
      </c>
      <c r="BZ59" s="55" t="n">
        <f aca="false">$BV59+$BX59</f>
        <v>0</v>
      </c>
      <c r="CA59" s="54" t="n">
        <f aca="false">$BW59+$BY59</f>
        <v>0</v>
      </c>
      <c r="CB59" s="56" t="n">
        <f aca="false">IF($AX59=0,1,IF(NOT(ISNUMBER($BZ59)),0,IF($BZ59&lt;0,7,IF($BZ59&gt;$AX59,8,IF(NOT(ISNUMBER($AX59)),10,1)))))</f>
        <v>1</v>
      </c>
      <c r="CC59" s="55" t="n">
        <f aca="false">IF(OR($J59="",$K59=""),0,MAX(0,(MIN($K59,TIME(6,0,0))-MAX($J59,TIME(0,0,0))) * 1440))</f>
        <v>0</v>
      </c>
      <c r="CD59" s="54" t="n">
        <f aca="false">$CC59/60</f>
        <v>0</v>
      </c>
      <c r="CE59" s="55" t="n">
        <f aca="false">IF(OR($J59="",$K59=""),0,MAX(0,(MIN($K59,1)-MAX($J59,TIME(22,0,0)))*1440))</f>
        <v>0</v>
      </c>
      <c r="CF59" s="54" t="n">
        <f aca="false">$CE59/60</f>
        <v>0</v>
      </c>
      <c r="CG59" s="55" t="n">
        <f aca="false">$CC59+$CE59</f>
        <v>0</v>
      </c>
      <c r="CH59" s="54" t="n">
        <f aca="false">$CD59+$CF59</f>
        <v>0</v>
      </c>
      <c r="CI59" s="56" t="n">
        <f aca="false">IF($BA59=0,1,IF(NOT(ISNUMBER($CG59)),0,IF($CG59&lt;0,7,IF($CG59&gt;$BA59,8,IF(NOT(ISNUMBER($BA59)),10,1)))))</f>
        <v>1</v>
      </c>
      <c r="CJ59" s="55" t="n">
        <f aca="false">IF(OR($M59="",$N59=""),0,MAX(0,(MIN($N59,TIME(6,0,0))-MAX($M59,TIME(0,0,0)))* 1440))</f>
        <v>0</v>
      </c>
      <c r="CK59" s="54" t="n">
        <f aca="false">$CJ59/60</f>
        <v>0</v>
      </c>
      <c r="CL59" s="55" t="n">
        <f aca="false">IF(OR($M59="",$N59=""),0,MAX(0,(MIN($N59,1)-MAX($M59,TIME(22,0,0)))*1440))</f>
        <v>0</v>
      </c>
      <c r="CM59" s="54" t="n">
        <f aca="false">$CL59/60</f>
        <v>0</v>
      </c>
      <c r="CN59" s="55" t="n">
        <f aca="false">$CJ59+$CL59</f>
        <v>0</v>
      </c>
      <c r="CO59" s="54" t="n">
        <f aca="false">$CK59+$CM59</f>
        <v>0</v>
      </c>
      <c r="CP59" s="56" t="n">
        <f aca="false">IF($BD59=0,1,IF(NOT(ISNUMBER($CN59)),0,IF($CN59&lt;0,7,IF($CN59&gt;$BD59,8,IF(NOT(ISNUMBER($BD59)),10,1)))))</f>
        <v>1</v>
      </c>
      <c r="CQ59" s="55" t="n">
        <f aca="false">$BZ59+$CG59+$CN59</f>
        <v>0</v>
      </c>
      <c r="CR59" s="54" t="n">
        <f aca="false">$CA59+$CH59+$CO59</f>
        <v>0</v>
      </c>
      <c r="CS59" s="53" t="n">
        <f aca="false">IF($BG59&lt;&gt;1,$BG59,IF(OR(AND($G59&lt;&gt;"",NOT(ISNUMBER($G59))),AND($H59&lt;&gt;"",NOT(ISNUMBER($H59))),AND($J59&lt;&gt;"",NOT(ISNUMBER($J59))),AND($K59&lt;&gt;"",NOT(ISNUMBER($K59))),AND($M59&lt;&gt;"",NOT(ISNUMBER($M59))),AND($N59&lt;&gt;"",NOT(ISNUMBER($N59)))),0,IF($CQ59&gt;$BH59,10,IF(ABS($CQ59/60-$CR59) &lt; 0.0001,1,5))))</f>
        <v>1</v>
      </c>
      <c r="CT59" s="55" t="n">
        <f aca="false">IF(OR($AP59=2,$AP59=4), $BH59,0)</f>
        <v>0</v>
      </c>
      <c r="CU59" s="54" t="n">
        <f aca="false">$CT59/60</f>
        <v>0</v>
      </c>
      <c r="CV59" s="53" t="n">
        <f aca="false">IF($BG59&lt;&gt;1,$BG59,IF($CT59&gt;$BH59,10,IF(ABS($CT59/60-$CU59) &lt; 0.0001,1,5)))</f>
        <v>1</v>
      </c>
      <c r="CW59" s="53" t="n">
        <f aca="false">IF($BS59=10,10,IF($BH59=0,1,IF(NOT(ISNUMBER($CT59)),10,IF($CT59&lt;0,10,IF($CT59&gt;$BH59,10,1)))))</f>
        <v>1</v>
      </c>
      <c r="CX59" s="55" t="n">
        <f aca="false">IF(OR($AP59=3,$AP59=4), $BH59,0)</f>
        <v>0</v>
      </c>
      <c r="CY59" s="54" t="n">
        <f aca="false">$CX59/60</f>
        <v>0</v>
      </c>
      <c r="CZ59" s="53" t="n">
        <f aca="false">IF($BG59&lt;&gt;1,$BG59,IF($CX59&gt;$BH59,10,IF(ABS($CX59/60-$CY59)&lt;0.0001,1,5)))</f>
        <v>1</v>
      </c>
      <c r="DA59" s="53" t="n">
        <f aca="false">IF($BS59=10,10,IF($BH59=0,1,IF(NOT(ISNUMBER($CW59)),10,IF($CW59&lt;0,10,IF($CW59&gt;$BH59,10,1)))))</f>
        <v>1</v>
      </c>
      <c r="DC59" s="59" t="s">
        <v>20</v>
      </c>
      <c r="DD59" s="59" t="n">
        <v>1</v>
      </c>
      <c r="DE59" s="59" t="s">
        <v>200</v>
      </c>
      <c r="DF59" s="59" t="s">
        <v>201</v>
      </c>
      <c r="DG59" s="59" t="s">
        <v>202</v>
      </c>
      <c r="DH59" s="59" t="s">
        <v>203</v>
      </c>
      <c r="DI59" s="59" t="s">
        <v>204</v>
      </c>
      <c r="DJ59" s="59" t="s">
        <v>205</v>
      </c>
      <c r="DK59" s="59"/>
    </row>
    <row r="60" customFormat="false" ht="15" hidden="false" customHeight="true" outlineLevel="0" collapsed="false">
      <c r="A60" s="60"/>
      <c r="B60" s="38"/>
      <c r="C60" s="31"/>
      <c r="D60" s="24"/>
      <c r="E60" s="39"/>
      <c r="F60" s="40"/>
      <c r="G60" s="41"/>
      <c r="H60" s="41"/>
      <c r="I60" s="42"/>
      <c r="J60" s="41"/>
      <c r="K60" s="41"/>
      <c r="L60" s="42"/>
      <c r="M60" s="41"/>
      <c r="N60" s="41"/>
      <c r="O60" s="42"/>
      <c r="P60" s="42"/>
      <c r="Q60" s="43"/>
      <c r="R60" s="43"/>
      <c r="S60" s="44"/>
      <c r="T60" s="44"/>
      <c r="U60" s="44"/>
      <c r="V60" s="44"/>
      <c r="W60" s="45"/>
      <c r="X60" s="44"/>
      <c r="Y60" s="44"/>
      <c r="Z60" s="44"/>
      <c r="AA60" s="44"/>
      <c r="AB60" s="44"/>
      <c r="AC60" s="44"/>
      <c r="AD60" s="44"/>
      <c r="AE60" s="44"/>
      <c r="AF60" s="44"/>
      <c r="AG60" s="46"/>
      <c r="AH60" s="46"/>
      <c r="AI60" s="46"/>
      <c r="AJ60" s="45"/>
      <c r="AK60" s="19"/>
      <c r="AL60" s="39"/>
      <c r="AM60" s="39"/>
      <c r="AN60" s="39"/>
      <c r="AO60" s="47"/>
      <c r="AP60" s="48"/>
      <c r="AQ60" s="61"/>
      <c r="AR60" s="50"/>
      <c r="AS60" s="50"/>
      <c r="AT60" s="50"/>
      <c r="AU60" s="50"/>
      <c r="AV60" s="50"/>
      <c r="AX60" s="51"/>
      <c r="AY60" s="52"/>
      <c r="AZ60" s="53" t="s">
        <v>147</v>
      </c>
      <c r="BA60" s="51"/>
      <c r="BB60" s="54"/>
      <c r="BC60" s="53"/>
      <c r="BD60" s="51"/>
      <c r="BE60" s="54"/>
      <c r="BF60" s="53"/>
      <c r="BG60" s="53"/>
      <c r="BH60" s="55"/>
      <c r="BI60" s="56"/>
      <c r="BJ60" s="57"/>
      <c r="BK60" s="53"/>
      <c r="BL60" s="53"/>
      <c r="BN60" s="58"/>
      <c r="BO60" s="58"/>
      <c r="BP60" s="57"/>
      <c r="BQ60" s="53" t="s">
        <v>148</v>
      </c>
      <c r="BR60" s="53"/>
      <c r="BS60" s="53"/>
      <c r="BT60" s="53"/>
      <c r="BV60" s="55"/>
      <c r="BW60" s="54"/>
      <c r="BX60" s="55"/>
      <c r="BY60" s="54"/>
      <c r="BZ60" s="55"/>
      <c r="CA60" s="54"/>
      <c r="CB60" s="56"/>
      <c r="CC60" s="55"/>
      <c r="CD60" s="54"/>
      <c r="CE60" s="55"/>
      <c r="CF60" s="54"/>
      <c r="CG60" s="55"/>
      <c r="CH60" s="54"/>
      <c r="CI60" s="56"/>
      <c r="CJ60" s="55"/>
      <c r="CK60" s="54"/>
      <c r="CL60" s="55"/>
      <c r="CM60" s="54"/>
      <c r="CN60" s="55"/>
      <c r="CO60" s="54"/>
      <c r="CP60" s="56"/>
      <c r="CQ60" s="55"/>
      <c r="CR60" s="54"/>
      <c r="CS60" s="53"/>
      <c r="CT60" s="55"/>
      <c r="CU60" s="54"/>
      <c r="CV60" s="53"/>
      <c r="CW60" s="53"/>
      <c r="CX60" s="55"/>
      <c r="CY60" s="54"/>
      <c r="CZ60" s="53"/>
      <c r="DA60" s="53"/>
      <c r="DC60" s="59"/>
      <c r="DD60" s="59"/>
      <c r="DE60" s="59"/>
      <c r="DF60" s="59"/>
      <c r="DG60" s="59"/>
      <c r="DH60" s="59"/>
      <c r="DI60" s="59"/>
      <c r="DJ60" s="59"/>
      <c r="DK60" s="59"/>
    </row>
    <row r="61" customFormat="false" ht="15" hidden="false" customHeight="true" outlineLevel="0" collapsed="false">
      <c r="A61" s="60"/>
      <c r="B61" s="38"/>
      <c r="C61" s="31"/>
      <c r="D61" s="24"/>
      <c r="E61" s="39"/>
      <c r="F61" s="40"/>
      <c r="G61" s="41"/>
      <c r="H61" s="41"/>
      <c r="I61" s="42"/>
      <c r="J61" s="41"/>
      <c r="K61" s="41"/>
      <c r="L61" s="42"/>
      <c r="M61" s="41"/>
      <c r="N61" s="41"/>
      <c r="O61" s="42"/>
      <c r="P61" s="42"/>
      <c r="Q61" s="43"/>
      <c r="R61" s="43"/>
      <c r="S61" s="44"/>
      <c r="T61" s="44"/>
      <c r="U61" s="44"/>
      <c r="V61" s="44"/>
      <c r="W61" s="45"/>
      <c r="X61" s="44"/>
      <c r="Y61" s="44"/>
      <c r="Z61" s="44"/>
      <c r="AA61" s="44"/>
      <c r="AB61" s="44"/>
      <c r="AC61" s="44"/>
      <c r="AD61" s="44"/>
      <c r="AE61" s="44"/>
      <c r="AF61" s="44"/>
      <c r="AG61" s="46"/>
      <c r="AH61" s="46"/>
      <c r="AI61" s="46"/>
      <c r="AJ61" s="45"/>
      <c r="AK61" s="19"/>
      <c r="AL61" s="39"/>
      <c r="AM61" s="39"/>
      <c r="AN61" s="39"/>
      <c r="AO61" s="47"/>
      <c r="AP61" s="48"/>
      <c r="AQ61" s="61"/>
      <c r="AR61" s="50"/>
      <c r="AS61" s="50"/>
      <c r="AT61" s="50"/>
      <c r="AU61" s="50"/>
      <c r="AV61" s="50"/>
      <c r="AX61" s="51"/>
      <c r="AY61" s="52"/>
      <c r="AZ61" s="53" t="s">
        <v>149</v>
      </c>
      <c r="BA61" s="51"/>
      <c r="BB61" s="54"/>
      <c r="BC61" s="53"/>
      <c r="BD61" s="51"/>
      <c r="BE61" s="54"/>
      <c r="BF61" s="53"/>
      <c r="BG61" s="53"/>
      <c r="BH61" s="55"/>
      <c r="BI61" s="56"/>
      <c r="BJ61" s="57"/>
      <c r="BK61" s="53"/>
      <c r="BL61" s="53"/>
      <c r="BN61" s="58"/>
      <c r="BO61" s="58"/>
      <c r="BP61" s="57"/>
      <c r="BQ61" s="57"/>
      <c r="BR61" s="53"/>
      <c r="BS61" s="53"/>
      <c r="BT61" s="53"/>
      <c r="BV61" s="55"/>
      <c r="BW61" s="54"/>
      <c r="BX61" s="55"/>
      <c r="BY61" s="54"/>
      <c r="BZ61" s="55"/>
      <c r="CA61" s="54"/>
      <c r="CB61" s="56"/>
      <c r="CC61" s="55"/>
      <c r="CD61" s="54"/>
      <c r="CE61" s="55"/>
      <c r="CF61" s="54"/>
      <c r="CG61" s="55"/>
      <c r="CH61" s="54"/>
      <c r="CI61" s="56"/>
      <c r="CJ61" s="55"/>
      <c r="CK61" s="54"/>
      <c r="CL61" s="55"/>
      <c r="CM61" s="54"/>
      <c r="CN61" s="55"/>
      <c r="CO61" s="54"/>
      <c r="CP61" s="56"/>
      <c r="CQ61" s="55"/>
      <c r="CR61" s="54"/>
      <c r="CS61" s="53"/>
      <c r="CT61" s="55"/>
      <c r="CU61" s="54"/>
      <c r="CV61" s="53"/>
      <c r="CW61" s="53"/>
      <c r="CX61" s="55"/>
      <c r="CY61" s="54"/>
      <c r="CZ61" s="53"/>
      <c r="DA61" s="53"/>
      <c r="DC61" s="59"/>
      <c r="DD61" s="59"/>
      <c r="DE61" s="59"/>
      <c r="DF61" s="59"/>
      <c r="DG61" s="59"/>
      <c r="DH61" s="59"/>
      <c r="DI61" s="59"/>
      <c r="DJ61" s="59"/>
      <c r="DK61" s="59"/>
    </row>
    <row r="62" customFormat="false" ht="15" hidden="false" customHeight="true" outlineLevel="0" collapsed="false">
      <c r="A62" s="60"/>
      <c r="B62" s="38"/>
      <c r="C62" s="31"/>
      <c r="D62" s="24"/>
      <c r="E62" s="39"/>
      <c r="F62" s="40"/>
      <c r="G62" s="41"/>
      <c r="H62" s="41"/>
      <c r="I62" s="42"/>
      <c r="J62" s="41"/>
      <c r="K62" s="41"/>
      <c r="L62" s="42"/>
      <c r="M62" s="41"/>
      <c r="N62" s="41"/>
      <c r="O62" s="42"/>
      <c r="P62" s="42"/>
      <c r="Q62" s="43"/>
      <c r="R62" s="43"/>
      <c r="S62" s="44"/>
      <c r="T62" s="44"/>
      <c r="U62" s="44"/>
      <c r="V62" s="44"/>
      <c r="W62" s="45"/>
      <c r="X62" s="44"/>
      <c r="Y62" s="44"/>
      <c r="Z62" s="44"/>
      <c r="AA62" s="44"/>
      <c r="AB62" s="44"/>
      <c r="AC62" s="44"/>
      <c r="AD62" s="44"/>
      <c r="AE62" s="44"/>
      <c r="AF62" s="44"/>
      <c r="AG62" s="46"/>
      <c r="AH62" s="46"/>
      <c r="AI62" s="46"/>
      <c r="AJ62" s="45"/>
      <c r="AK62" s="19"/>
      <c r="AL62" s="39"/>
      <c r="AM62" s="39"/>
      <c r="AN62" s="39"/>
      <c r="AO62" s="47"/>
      <c r="AP62" s="48"/>
      <c r="AQ62" s="61"/>
      <c r="AR62" s="50"/>
      <c r="AS62" s="50"/>
      <c r="AT62" s="50"/>
      <c r="AU62" s="50"/>
      <c r="AV62" s="50"/>
      <c r="AX62" s="51"/>
      <c r="AY62" s="52"/>
      <c r="AZ62" s="53" t="s">
        <v>150</v>
      </c>
      <c r="BA62" s="51"/>
      <c r="BB62" s="54"/>
      <c r="BC62" s="53"/>
      <c r="BD62" s="51"/>
      <c r="BE62" s="54"/>
      <c r="BF62" s="53"/>
      <c r="BG62" s="53"/>
      <c r="BH62" s="55"/>
      <c r="BI62" s="56"/>
      <c r="BJ62" s="57"/>
      <c r="BK62" s="53"/>
      <c r="BL62" s="53"/>
      <c r="BN62" s="58"/>
      <c r="BO62" s="58"/>
      <c r="BP62" s="57"/>
      <c r="BQ62" s="57"/>
      <c r="BR62" s="53"/>
      <c r="BS62" s="53"/>
      <c r="BT62" s="53"/>
      <c r="BV62" s="55"/>
      <c r="BW62" s="54"/>
      <c r="BX62" s="55"/>
      <c r="BY62" s="54"/>
      <c r="BZ62" s="55"/>
      <c r="CA62" s="54"/>
      <c r="CB62" s="56"/>
      <c r="CC62" s="55"/>
      <c r="CD62" s="54"/>
      <c r="CE62" s="55"/>
      <c r="CF62" s="54"/>
      <c r="CG62" s="55"/>
      <c r="CH62" s="54"/>
      <c r="CI62" s="56"/>
      <c r="CJ62" s="55"/>
      <c r="CK62" s="54"/>
      <c r="CL62" s="55"/>
      <c r="CM62" s="54"/>
      <c r="CN62" s="55"/>
      <c r="CO62" s="54"/>
      <c r="CP62" s="56"/>
      <c r="CQ62" s="55"/>
      <c r="CR62" s="54"/>
      <c r="CS62" s="53"/>
      <c r="CT62" s="55"/>
      <c r="CU62" s="54"/>
      <c r="CV62" s="53"/>
      <c r="CW62" s="53"/>
      <c r="CX62" s="55"/>
      <c r="CY62" s="54"/>
      <c r="CZ62" s="53"/>
      <c r="DA62" s="53"/>
      <c r="DC62" s="59"/>
      <c r="DD62" s="59"/>
      <c r="DE62" s="59"/>
      <c r="DF62" s="59"/>
      <c r="DG62" s="59"/>
      <c r="DH62" s="59"/>
      <c r="DI62" s="59"/>
      <c r="DJ62" s="59"/>
      <c r="DK62" s="59"/>
    </row>
    <row r="63" customFormat="false" ht="15" hidden="false" customHeight="true" outlineLevel="0" collapsed="false">
      <c r="A63" s="60" t="str">
        <f aca="false">IF($AQ63=0,"---",IF($AS63&gt;1,"❌ KAL D"&amp;$AS63,IF($AT63&gt;1,"❌ KAL S"&amp;$AT63,IF($AU63&gt;1,"❌ KAL TD"&amp;$AU63,DATE(YEAR($AQ63),MONTH($AQ63),DAY($AQ63))))))</f>
        <v>---</v>
      </c>
      <c r="B63" s="38" t="str">
        <f aca="false">IF($AO63=0,"---",IF($AS63&gt;1,"❌ KAL D"&amp;$AS63,IF($AT63&gt;1,"❌ KAL S"&amp;$AT63,IF($AU63&gt;1,"❌ KAL TD"&amp;$AU63,CHOOSE($AO63,"Po","Út","St","Čt","Pá","So","Ne")))))</f>
        <v>---</v>
      </c>
      <c r="C63" s="31" t="str">
        <f aca="false">IF($AP63=0,"---",IF($AS63&gt;1,"❌ KAL D"&amp;$AS63,IF($AT63&gt;1,"❌ KAL S"&amp;$AT63,IF($AU63&gt;1,"❌ KAL TD"&amp;$AU63,CHOOSE($AP63,"PRACOVNÍ DEN","VÍKEND","SVÁTEK","VÍKEND +SVÁTEK")))))</f>
        <v>---</v>
      </c>
      <c r="D63" s="24" t="str">
        <f aca="false">IF($AR63=0,"---",IF($AS63&gt;1,"❌ KAL D"&amp;$AS63,IF($AT63&gt;1,"❌ KAL S"&amp;$AT63,IF($AU63&gt;1,"❌ KAL TD"&amp;$AU63,CHOOSE($AR63,"Velký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63" s="39" t="str">
        <f aca="false">IF($AN63=0,"---",IF($AS63&gt;1,"❌ KAL D"&amp;$AS63,IF($AT63&gt;1,"❌ KAL S"&amp;$AT63,IF($AU63&gt;1,"❌ KAL TD"&amp;$AU63,$AN63))))</f>
        <v>---</v>
      </c>
      <c r="F63" s="40"/>
      <c r="G63" s="41"/>
      <c r="H63" s="41"/>
      <c r="I63" s="42" t="str">
        <f aca="false">IF($AX63=0,"---",IF($AZ63=0,"❌ PD1 0",IF($AZ63=2,"❌ PD1 2",IF($AZ63=3,"❌ PD1 3",TEXT(INT($AX63/60),"00")&amp;":"&amp;TEXT(MOD($AX63,60),"00")&amp;":00"))))</f>
        <v>---</v>
      </c>
      <c r="J63" s="41"/>
      <c r="K63" s="41"/>
      <c r="L63" s="42" t="str">
        <f aca="false">IF($BA63=0,"---",IF($BC63=0,"❌ PD2 0",IF($BC63=2,"❌ PD2 2",IF($BC63=3,"❌ PD2 3",TEXT(INT($BA63/60),"00")&amp;":"&amp;TEXT(MOD($BA63,60),"00")&amp;":00"))))</f>
        <v>---</v>
      </c>
      <c r="M63" s="41"/>
      <c r="N63" s="41"/>
      <c r="O63" s="42" t="str">
        <f aca="false">IF($BD63=0,"---",IF($BF63=0,"❌ PD3 0",IF($BF63=2,"❌ PD3 2",IF($BF63=3,"❌ PD3 3",TEXT(INT($BD63/60),"00")&amp;":"&amp;TEXT(MOD($BD63,60),"00")&amp;":00"))))</f>
        <v>---</v>
      </c>
      <c r="P63" s="42" t="str">
        <f aca="false">IF($BG63&lt;&gt;1,"❌ PD DEN "&amp;$BG63,IF($BL63=10,"❌ PD DEN 10",IF($BI63=6,"❌ PD DEN 6",IF($BK63=5,"⚠ PD DEN 5",IF($BH63=0,"---",TEXT(INT($BH63/60),"00")&amp;":"&amp;TEXT(MOD($BH63,60),"00")&amp;":00")))))</f>
        <v>---</v>
      </c>
      <c r="Q63" s="43" t="str">
        <f aca="false">IF($BT63=10,"❌ ZDPD 10",IF($BS63=9,"❌ ZDPD 9",IF($BQ63=5,"ℹ️ ZDPD 5",IF($BN63=0,"---",TEXT(INT($BN63/60),"00")&amp;":"&amp;TEXT(MOD($BN63,60),"00")&amp;":00"))))</f>
        <v>---</v>
      </c>
      <c r="R63" s="43" t="str">
        <f aca="false">IF($BT63=10,"❌ PR PŘES 10",IF($BS63=9,"❌ PR PŘES 9",IF($BQ63=5,"ℹ️ PR PŘES 5",IF($BO63=0,"---",TEXT(INT($BO63/60),"00")&amp;":"&amp;TEXT(MOD($BO63,60),"00")&amp;":00"))))</f>
        <v>---</v>
      </c>
      <c r="S63" s="44" t="str">
        <f aca="false">IF(NOT(ISNUMBER($G63)),"---",IF(AND($G63&gt;=TIME(0,0,0),$G63&lt;TIME(6,0,0)),$G63,"---"))</f>
        <v>---</v>
      </c>
      <c r="T63" s="44" t="str">
        <f aca="false">IF(AND($H63&lt;&gt;"",$G63&lt;TIME(6,0,0)),MIN($H63,TIME(6,0,0)),"---")</f>
        <v>---</v>
      </c>
      <c r="U63" s="44" t="str">
        <f aca="false">IF($H63&gt;TIME(22,0,0),MAX($G63,TIME(22,0,0)),"---")</f>
        <v>---</v>
      </c>
      <c r="V63" s="44" t="str">
        <f aca="false">IF($H63&gt;TIME(22,0,0),$H63,"---")</f>
        <v>---</v>
      </c>
      <c r="W63" s="45" t="str">
        <f aca="false">IF($CS63&lt;&gt;1,"❌ NPD "&amp;$CS63,IF($CB63&lt;&gt;1,"❌ NPD "&amp;$CB63,IF($BZ63=0,"---",TEXT(INT($BZ63/60),"00")&amp;":"&amp;TEXT(MOD($BZ63,60),"00")&amp;":00")))</f>
        <v>---</v>
      </c>
      <c r="X63" s="44" t="str">
        <f aca="false">IF(NOT(ISNUMBER($J63)),"---",IF(AND($J63&gt;=TIME(0,0,0),$J63&lt;TIME(6,0,0)),$J63,"---"))</f>
        <v>---</v>
      </c>
      <c r="Y63" s="44" t="str">
        <f aca="false">IF(AND($K63&lt;&gt;"",$J63&lt;TIME(6,0,0)),MIN($K63,TIME(6,0,0)),"---")</f>
        <v>---</v>
      </c>
      <c r="Z63" s="44" t="str">
        <f aca="false">IF($K63&gt;TIME(22,0,0),MAX($J63,TIME(22,0,0)),"---")</f>
        <v>---</v>
      </c>
      <c r="AA63" s="44" t="str">
        <f aca="false">IF($K63&gt;TIME(22,0,0),$K63,"---")</f>
        <v>---</v>
      </c>
      <c r="AB63" s="44" t="str">
        <f aca="false">IF($CS63&lt;&gt;1,"❌ NPD "&amp;$CS63,IF($CI63&lt;&gt;1,"❌ NPD "&amp;$CI63,IF($CG63=0,"---",TEXT(INT($CG63/60),"00")&amp;":"&amp;TEXT(MOD($CG63,60),"00")&amp;":00")))</f>
        <v>---</v>
      </c>
      <c r="AC63" s="44" t="str">
        <f aca="false">IF(NOT(ISNUMBER($M63)),"---",IF(AND($M63&gt;=TIME(0,0,0),$M63&lt;TIME(6,0,0)),$M63,"---"))</f>
        <v>---</v>
      </c>
      <c r="AD63" s="44" t="str">
        <f aca="false">IF(AND($N63&lt;&gt;"",$M63&lt;TIME(6,0,0)),MIN($N63,TIME(6,0,0)),"---")</f>
        <v>---</v>
      </c>
      <c r="AE63" s="44" t="str">
        <f aca="false">IF($N63&gt;TIME(22,0,0),MAX($M63,TIME(22,0,0)),"---")</f>
        <v>---</v>
      </c>
      <c r="AF63" s="44" t="str">
        <f aca="false">IF($N63&gt;TIME(22,0,0),$N63,"---")</f>
        <v>---</v>
      </c>
      <c r="AG63" s="46" t="str">
        <f aca="false">IF($CS63&lt;&gt;1,"❌ NPD "&amp;$CS63,IF($CP63&lt;&gt;1,"❌ NPD "&amp;$CP63,IF($CN63=0,"---",TEXT(INT($CN63/60),"00")&amp;":"&amp;TEXT(MOD($CN63,60),"00")&amp;":00")))</f>
        <v>---</v>
      </c>
      <c r="AH63" s="46" t="str">
        <f aca="false">IF($CS63&lt;&gt;1,"❌ NPD "&amp;$CS63,IF(MIN($CB63,$CI63,$CP63)&lt;&gt;1,"❌ NPD "&amp;MIN($CB63,$CI63,CP63),IF($CQ63=0,"---",TEXT(INT($CQ63/60),"00")&amp;":"&amp;TEXT(MOD($CQ63,60),"00")&amp;":00")))</f>
        <v>---</v>
      </c>
      <c r="AI63" s="46" t="str">
        <f aca="false">IF($CV63&lt;&gt;1,"❌ PR VÍK "&amp;$CV63,IF($CW63=10,"❌ PR VÍK 10",IF($CU63=0,"---",TEXT(INT($CT63/60),"00")&amp;":"&amp;TEXT(MOD($CT63,60),"00")&amp;":00")))</f>
        <v>---</v>
      </c>
      <c r="AJ63" s="45" t="str">
        <f aca="false">IF($CZ63&lt;&gt;1,"❌ PR SV "&amp;$CZ63,IF($DA63=10,"❌ PR SV 10",IF($CX63=0,"---",TEXT(INT($CX63/60),"00")&amp;":"&amp;TEXT(MOD($CX63,60),"00")&amp;":00")))</f>
        <v>---</v>
      </c>
      <c r="AK63" s="19"/>
      <c r="AL63" s="39" t="n">
        <f aca="false">IF($AQ63=0,0,IF($AQ63&lt;&gt;0,YEAR($AQ$15)))</f>
        <v>0</v>
      </c>
      <c r="AM63" s="39" t="n">
        <f aca="false">IF($AQ63=0,0,IF($AQ63&lt;&gt;0,CHOOSE(MONTH($AQ$15), 1,2,3,4,5,6, 7,8,9,10,11,12)))</f>
        <v>0</v>
      </c>
      <c r="AN63" s="39" t="n">
        <f aca="false">IF($AQ63=0,0,WEEKNUM($AQ63,2))</f>
        <v>0</v>
      </c>
      <c r="AO63" s="47" t="n">
        <f aca="false">IF($AQ63=0,0,WEEKDAY($AQ63,2))</f>
        <v>0</v>
      </c>
      <c r="AP63" s="48" t="n">
        <f aca="false">IF($AQ63=0,0, IF(AND($AO63&gt;5,$AR63&lt;&gt;0),4, IF($AR63&lt;&gt;0,3, IF($AO63&gt;5,2, 1))))</f>
        <v>0</v>
      </c>
      <c r="AQ63" s="61" t="n">
        <f aca="false">IF($AQ59=0,0,IF(MONTH($AQ59+1)=MONTH($AQ59),$AQ59+1,0))</f>
        <v>0</v>
      </c>
      <c r="AR63" s="50" t="n">
        <f aca="false">IF($AO63=0,0, IF(AND($AL$3&lt;&gt;0,$AQ63=$AL$3-2),1, IF(AND($AL$3&lt;&gt;0,$AQ63=$AL$3+1),2, IF(AND(DAY($AQ63)=1, MONTH($AQ63)=1),3, IF(AND(DAY($AQ63)=1, MONTH($AQ63)=5),4, IF(AND(DAY($AQ63)=8, MONTH($AQ63)=5),5, IF(AND(DAY($AQ63)=5, MONTH($AQ63)=7),6, IF(AND(DAY($AQ63)=6, MONTH($AQ63)=7),7, IF(AND(DAY($AQ63)=28, MONTH($AQ63)=9),8, IF(AND(DAY($AQ63)=28, MONTH($AQ63)=10),9, IF(AND(DAY($AQ63)=17, MONTH($AQ63)=11),10, IF(AND(DAY($AQ63)=24, MONTH($AQ63)=12),11, IF(AND(DAY($AQ63)=25, MONTH($AQ63)=12),12, IF(AND(DAY($AQ63)=26, MONTH($AQ63)=12),13,0))))))))))))))</f>
        <v>0</v>
      </c>
      <c r="AS63" s="50" t="n">
        <f aca="false">IF($AQ63=0,IF(OR($AO63&lt;&gt;0,$AP63&lt;&gt;0,$AR63&lt;&gt;0),2,1),IF(WEEKDAY($AQ63,2)&lt;&gt;$AO63,3,1))</f>
        <v>1</v>
      </c>
      <c r="AT63" s="50" t="n">
        <f aca="false">IF($AR63=0,1,IF(OR($AR63&lt;1,$AR63&gt;13),3,IF($AQ63=0,2,1)))</f>
        <v>1</v>
      </c>
      <c r="AU63" s="50" t="n">
        <f aca="false">IF($AQ63=0,1,IF(AND($AO63&gt;5,$AR63&lt;&gt;0, $AP63&lt;&gt;4),4,IF(AND($AR63&lt;&gt;0,$AP63&lt;&gt;3,$AO63&lt;=5),3,IF(AND($AO63&gt;5,$AP63&lt;&gt;2,$AR63=0),2,IF(AND($AO63&lt;=5,$AR63=0,$AP63&lt;&gt;1),2,1)))))</f>
        <v>1</v>
      </c>
      <c r="AV63" s="50" t="n">
        <f aca="false">IF(MAX($AS63,$AT63,$AU63)=1,1,MAX($AS63,$AT63,$AU63))</f>
        <v>1</v>
      </c>
      <c r="AX63" s="51" t="n">
        <f aca="false">IF(OR($G63="",$H63=""),0,MAX(0,($H63-$G63)*1440))</f>
        <v>0</v>
      </c>
      <c r="AY63" s="52" t="n">
        <f aca="false">$AX63/60</f>
        <v>0</v>
      </c>
      <c r="AZ63" s="53" t="n">
        <f aca="false">IF(OR($G63="",$H63=""),1,IF(NOT(AND(ISNUMBER($G63),ISNUMBER($H63))),0,IF($H63&lt;$G63,2,IF($BH63=3,3,1))))</f>
        <v>1</v>
      </c>
      <c r="BA63" s="51" t="n">
        <f aca="false">IF(OR($J63="",$K63=""),0,MAX(0,($K63-$J63)*1440))</f>
        <v>0</v>
      </c>
      <c r="BB63" s="54" t="n">
        <f aca="false">$BA63/60</f>
        <v>0</v>
      </c>
      <c r="BC63" s="53" t="n">
        <f aca="false">IF(OR($J63="",$K63=""),1,IF(NOT(AND(ISNUMBER($J63),ISNUMBER($K63))),0,IF($K63&lt;$J63,2,IF($BH63=3,3,1))))</f>
        <v>1</v>
      </c>
      <c r="BD63" s="51" t="n">
        <f aca="false">IF(OR($M63="",$N63=""),0,MAX(0,($N63-$M63)*1440))</f>
        <v>0</v>
      </c>
      <c r="BE63" s="54" t="n">
        <f aca="false">$BD63/60</f>
        <v>0</v>
      </c>
      <c r="BF63" s="53" t="n">
        <f aca="false">IF(OR($M63="",$N63=""),1,IF(NOT(AND(ISNUMBER($M63),ISNUMBER($N63))),0,IF($N63&lt;$M63,2,IF($BH63=3,3,1))))</f>
        <v>1</v>
      </c>
      <c r="BG63" s="53" t="n">
        <f aca="false">IF(COUNTIF(AZ63,0)+COUNTIF(BC63,0)+COUNTIF(BF63,0)&gt;0,0,IF(COUNTIF(AZ63,2)+COUNTIF(BC63,2)+COUNTIF(BF63,2)&gt;0,2,IF(COUNTIF(AZ63,3)+COUNTIF(BC63,3)+COUNTIF(BF63,3)&gt;0,3,1)))</f>
        <v>1</v>
      </c>
      <c r="BH63" s="55" t="n">
        <f aca="false">IFERROR(($H63-$G63)*1440, 0)  + IFERROR(($K63-$J63)*1440, 0)  + IFERROR(($N63-$M63)*1440, 0)</f>
        <v>0</v>
      </c>
      <c r="BI63" s="56" t="n">
        <f aca="false">IF($BG63&lt;&gt;1,$BG63,IF(ABS($BH63-($AX63 +$BA63+ $BD63))&lt; 0.0001,1,6))</f>
        <v>1</v>
      </c>
      <c r="BJ63" s="57" t="n">
        <f aca="false">IF($BH63=3,3,IF($BH63=0,0,$BH63/60))</f>
        <v>0</v>
      </c>
      <c r="BK63" s="53" t="n">
        <f aca="false">IF($BG63&lt;&gt;1,$BG63,IF(ABS($BJ63*60-$BH63)&lt;0.0001,1,5))</f>
        <v>1</v>
      </c>
      <c r="BL63" s="53" t="n">
        <f aca="false">IF($BH63=0,1,IF(ABS($BH63-($AX63+$BA63+$BD63))&lt;0.0001,1,10))</f>
        <v>1</v>
      </c>
      <c r="BN63" s="58" t="n">
        <f aca="false">IF($BT63=10,10,IF($AP63&lt;&gt;1,0,IF(ISNUMBER($R$4),($R$4*60)/5,480)))</f>
        <v>0</v>
      </c>
      <c r="BO63" s="58" t="n">
        <f aca="false">IF($BG63&lt;&gt;1,$BG63,IF($AP63=1,MAX(0,$BH63-$BN63),$BH63))</f>
        <v>0</v>
      </c>
      <c r="BP63" s="57" t="n">
        <f aca="false">IF($BG63&lt;&gt;1, 0, ROUND($BO63/60,4))</f>
        <v>0</v>
      </c>
      <c r="BQ63" s="53" t="n">
        <f aca="false">IF($BG63&lt;&gt;1, $BG63,
 IF(ABS($BO63/60-$BP63)&lt; 0.0001,1,5))</f>
        <v>1</v>
      </c>
      <c r="BR63" s="53" t="n">
        <f aca="false">$BQ63</f>
        <v>1</v>
      </c>
      <c r="BS63" s="53" t="n">
        <f aca="false">IF($BH63&lt;&gt;1,1,IF(NOT(ISNUMBER($BO63)),9,IF($BO63&lt;0,9,IF($BO63&gt;$BH63,9,1))))</f>
        <v>1</v>
      </c>
      <c r="BT63" s="53" t="n">
        <f aca="false">IF($R$4="",1,IF(NOT(ISNUMBER($R$4)),10,IF($R$4&lt;=0,10,IF($R$4&gt;40,10,IF(MOD($R$4,1)&lt;&gt;0,10,1)))))</f>
        <v>1</v>
      </c>
      <c r="BV63" s="55" t="n">
        <f aca="false">IF(OR($G63="",$H63=""),0,MAX(0,(MIN($H63,TIME(6,0,0))-MAX($G63,TIME(0,0,0))) * 1440))</f>
        <v>0</v>
      </c>
      <c r="BW63" s="54" t="n">
        <f aca="false">$BV63/60</f>
        <v>0</v>
      </c>
      <c r="BX63" s="55" t="n">
        <f aca="false">IF(OR($G63="",$H63=""),0,MAX(0,(MIN($H63,1)-MAX($G63,TIME(22,0,0)))*1440))</f>
        <v>0</v>
      </c>
      <c r="BY63" s="54" t="n">
        <f aca="false">$BX63/60</f>
        <v>0</v>
      </c>
      <c r="BZ63" s="55" t="n">
        <f aca="false">$BV63+$BX63</f>
        <v>0</v>
      </c>
      <c r="CA63" s="54" t="n">
        <f aca="false">$BW63+$BY63</f>
        <v>0</v>
      </c>
      <c r="CB63" s="56" t="n">
        <f aca="false">IF($AX63=0,1,IF(NOT(ISNUMBER($BZ63)),0,IF($BZ63&lt;0,7,IF($BZ63&gt;$AX63,8,IF(NOT(ISNUMBER($AX63)),10,1)))))</f>
        <v>1</v>
      </c>
      <c r="CC63" s="55" t="n">
        <f aca="false">IF(OR($J63="",$K63=""),0,MAX(0,(MIN($K63,TIME(6,0,0))-MAX($J63,TIME(0,0,0))) * 1440))</f>
        <v>0</v>
      </c>
      <c r="CD63" s="54" t="n">
        <f aca="false">$CC63/60</f>
        <v>0</v>
      </c>
      <c r="CE63" s="55" t="n">
        <f aca="false">IF(OR($J63="",$K63=""),0,MAX(0,(MIN($K63,1)-MAX($J63,TIME(22,0,0)))*1440))</f>
        <v>0</v>
      </c>
      <c r="CF63" s="54" t="n">
        <f aca="false">$CE63/60</f>
        <v>0</v>
      </c>
      <c r="CG63" s="55" t="n">
        <f aca="false">$CC63+$CE63</f>
        <v>0</v>
      </c>
      <c r="CH63" s="54" t="n">
        <f aca="false">$CD63+$CF63</f>
        <v>0</v>
      </c>
      <c r="CI63" s="56" t="n">
        <f aca="false">IF($BA63=0,1,IF(NOT(ISNUMBER($CG63)),0,IF($CG63&lt;0,7,IF($CG63&gt;$BA63,8,IF(NOT(ISNUMBER($BA63)),10,1)))))</f>
        <v>1</v>
      </c>
      <c r="CJ63" s="55" t="n">
        <f aca="false">IF(OR($M63="",$N63=""),0,MAX(0,(MIN($N63,TIME(6,0,0))-MAX($M63,TIME(0,0,0)))* 1440))</f>
        <v>0</v>
      </c>
      <c r="CK63" s="54" t="n">
        <f aca="false">$CJ63/60</f>
        <v>0</v>
      </c>
      <c r="CL63" s="55" t="n">
        <f aca="false">IF(OR($M63="",$N63=""),0,MAX(0,(MIN($N63,1)-MAX($M63,TIME(22,0,0)))*1440))</f>
        <v>0</v>
      </c>
      <c r="CM63" s="54" t="n">
        <f aca="false">$CL63/60</f>
        <v>0</v>
      </c>
      <c r="CN63" s="55" t="n">
        <f aca="false">$CJ63+$CL63</f>
        <v>0</v>
      </c>
      <c r="CO63" s="54" t="n">
        <f aca="false">$CK63+$CM63</f>
        <v>0</v>
      </c>
      <c r="CP63" s="56" t="n">
        <f aca="false">IF($BD63=0,1,IF(NOT(ISNUMBER($CN63)),0,IF($CN63&lt;0,7,IF($CN63&gt;$BD63,8,IF(NOT(ISNUMBER($BD63)),10,1)))))</f>
        <v>1</v>
      </c>
      <c r="CQ63" s="55" t="n">
        <f aca="false">$BZ63+$CG63+$CN63</f>
        <v>0</v>
      </c>
      <c r="CR63" s="54" t="n">
        <f aca="false">$CA63+$CH63+$CO63</f>
        <v>0</v>
      </c>
      <c r="CS63" s="53" t="n">
        <f aca="false">IF($BG63&lt;&gt;1,$BG63,IF(OR(AND($G63&lt;&gt;"",NOT(ISNUMBER($G63))),AND($H63&lt;&gt;"",NOT(ISNUMBER($H63))),AND($J63&lt;&gt;"",NOT(ISNUMBER($J63))),AND($K63&lt;&gt;"",NOT(ISNUMBER($K63))),AND($M63&lt;&gt;"",NOT(ISNUMBER($M63))),AND($N63&lt;&gt;"",NOT(ISNUMBER($N63)))),0,IF($CQ63&gt;$BH63,10,IF(ABS($CQ63/60-$CR63) &lt; 0.0001,1,5))))</f>
        <v>1</v>
      </c>
      <c r="CT63" s="55" t="n">
        <f aca="false">IF(OR($AP63=2,$AP63=4), $BH63,0)</f>
        <v>0</v>
      </c>
      <c r="CU63" s="54" t="n">
        <f aca="false">$CT63/60</f>
        <v>0</v>
      </c>
      <c r="CV63" s="53" t="n">
        <f aca="false">IF($BG63&lt;&gt;1,$BG63,IF($CT63&gt;$BH63,10,IF(ABS($CT63/60-$CU63) &lt; 0.0001,1,5)))</f>
        <v>1</v>
      </c>
      <c r="CW63" s="53" t="n">
        <f aca="false">IF($BS63=10,10,IF($BH63=0,1,IF(NOT(ISNUMBER($CT63)),10,IF($CT63&lt;0,10,IF($CT63&gt;$BH63,10,1)))))</f>
        <v>1</v>
      </c>
      <c r="CX63" s="55" t="n">
        <f aca="false">IF(OR($AP63=3,$AP63=4), $BH63,0)</f>
        <v>0</v>
      </c>
      <c r="CY63" s="54" t="n">
        <f aca="false">$CX63/60</f>
        <v>0</v>
      </c>
      <c r="CZ63" s="53" t="n">
        <f aca="false">IF($BG63&lt;&gt;1,$BG63,IF($CX63&gt;$BH63,10,IF(ABS($CX63/60-$CY63)&lt;0.0001,1,5)))</f>
        <v>1</v>
      </c>
      <c r="DA63" s="53" t="n">
        <f aca="false">IF($BS63=10,10,IF($BH63=0,1,IF(NOT(ISNUMBER($CW63)),10,IF($CW63&lt;0,10,IF($CW63&gt;$BH63,10,1)))))</f>
        <v>1</v>
      </c>
      <c r="DC63" s="59" t="s">
        <v>20</v>
      </c>
      <c r="DD63" s="59" t="n">
        <v>0</v>
      </c>
      <c r="DE63" s="59" t="s">
        <v>151</v>
      </c>
      <c r="DF63" s="59" t="s">
        <v>206</v>
      </c>
      <c r="DG63" s="59" t="s">
        <v>207</v>
      </c>
      <c r="DH63" s="59" t="s">
        <v>203</v>
      </c>
      <c r="DI63" s="59" t="s">
        <v>208</v>
      </c>
      <c r="DJ63" s="59" t="s">
        <v>209</v>
      </c>
      <c r="DK63" s="59"/>
    </row>
    <row r="64" customFormat="false" ht="15" hidden="false" customHeight="true" outlineLevel="0" collapsed="false">
      <c r="A64" s="60"/>
      <c r="B64" s="38"/>
      <c r="C64" s="31"/>
      <c r="D64" s="24"/>
      <c r="E64" s="39"/>
      <c r="F64" s="40"/>
      <c r="G64" s="41"/>
      <c r="H64" s="41"/>
      <c r="I64" s="42"/>
      <c r="J64" s="41"/>
      <c r="K64" s="41"/>
      <c r="L64" s="42"/>
      <c r="M64" s="41"/>
      <c r="N64" s="41"/>
      <c r="O64" s="42"/>
      <c r="P64" s="42"/>
      <c r="Q64" s="43"/>
      <c r="R64" s="43"/>
      <c r="S64" s="44"/>
      <c r="T64" s="44"/>
      <c r="U64" s="44"/>
      <c r="V64" s="44"/>
      <c r="W64" s="45"/>
      <c r="X64" s="44"/>
      <c r="Y64" s="44"/>
      <c r="Z64" s="44"/>
      <c r="AA64" s="44"/>
      <c r="AB64" s="44"/>
      <c r="AC64" s="44"/>
      <c r="AD64" s="44"/>
      <c r="AE64" s="44"/>
      <c r="AF64" s="44"/>
      <c r="AG64" s="46"/>
      <c r="AH64" s="46"/>
      <c r="AI64" s="46"/>
      <c r="AJ64" s="45"/>
      <c r="AK64" s="19"/>
      <c r="AL64" s="39"/>
      <c r="AM64" s="39"/>
      <c r="AN64" s="39"/>
      <c r="AO64" s="47"/>
      <c r="AP64" s="48"/>
      <c r="AQ64" s="61"/>
      <c r="AR64" s="50"/>
      <c r="AS64" s="50"/>
      <c r="AT64" s="50"/>
      <c r="AU64" s="50"/>
      <c r="AV64" s="50"/>
      <c r="AX64" s="51"/>
      <c r="AY64" s="52"/>
      <c r="AZ64" s="53" t="s">
        <v>147</v>
      </c>
      <c r="BA64" s="51"/>
      <c r="BB64" s="54"/>
      <c r="BC64" s="53"/>
      <c r="BD64" s="51"/>
      <c r="BE64" s="54"/>
      <c r="BF64" s="53"/>
      <c r="BG64" s="53"/>
      <c r="BH64" s="55"/>
      <c r="BI64" s="56"/>
      <c r="BJ64" s="57"/>
      <c r="BK64" s="53"/>
      <c r="BL64" s="53"/>
      <c r="BN64" s="58"/>
      <c r="BO64" s="58"/>
      <c r="BP64" s="57"/>
      <c r="BQ64" s="53" t="s">
        <v>148</v>
      </c>
      <c r="BR64" s="53"/>
      <c r="BS64" s="53"/>
      <c r="BT64" s="53"/>
      <c r="BV64" s="55"/>
      <c r="BW64" s="54"/>
      <c r="BX64" s="55"/>
      <c r="BY64" s="54"/>
      <c r="BZ64" s="55"/>
      <c r="CA64" s="54"/>
      <c r="CB64" s="56"/>
      <c r="CC64" s="55"/>
      <c r="CD64" s="54"/>
      <c r="CE64" s="55"/>
      <c r="CF64" s="54"/>
      <c r="CG64" s="55"/>
      <c r="CH64" s="54"/>
      <c r="CI64" s="56"/>
      <c r="CJ64" s="55"/>
      <c r="CK64" s="54"/>
      <c r="CL64" s="55"/>
      <c r="CM64" s="54"/>
      <c r="CN64" s="55"/>
      <c r="CO64" s="54"/>
      <c r="CP64" s="56"/>
      <c r="CQ64" s="55"/>
      <c r="CR64" s="54"/>
      <c r="CS64" s="53"/>
      <c r="CT64" s="55"/>
      <c r="CU64" s="54"/>
      <c r="CV64" s="53"/>
      <c r="CW64" s="53"/>
      <c r="CX64" s="55"/>
      <c r="CY64" s="54"/>
      <c r="CZ64" s="53"/>
      <c r="DA64" s="53"/>
      <c r="DC64" s="59"/>
      <c r="DD64" s="59"/>
      <c r="DE64" s="59"/>
      <c r="DF64" s="59"/>
      <c r="DG64" s="59"/>
      <c r="DH64" s="59"/>
      <c r="DI64" s="59"/>
      <c r="DJ64" s="59"/>
      <c r="DK64" s="59"/>
    </row>
    <row r="65" customFormat="false" ht="15" hidden="false" customHeight="true" outlineLevel="0" collapsed="false">
      <c r="A65" s="60"/>
      <c r="B65" s="38"/>
      <c r="C65" s="31"/>
      <c r="D65" s="24"/>
      <c r="E65" s="39"/>
      <c r="F65" s="40"/>
      <c r="G65" s="41"/>
      <c r="H65" s="41"/>
      <c r="I65" s="42"/>
      <c r="J65" s="41"/>
      <c r="K65" s="41"/>
      <c r="L65" s="42"/>
      <c r="M65" s="41"/>
      <c r="N65" s="41"/>
      <c r="O65" s="42"/>
      <c r="P65" s="42"/>
      <c r="Q65" s="43"/>
      <c r="R65" s="43"/>
      <c r="S65" s="44"/>
      <c r="T65" s="44"/>
      <c r="U65" s="44"/>
      <c r="V65" s="44"/>
      <c r="W65" s="45"/>
      <c r="X65" s="44"/>
      <c r="Y65" s="44"/>
      <c r="Z65" s="44"/>
      <c r="AA65" s="44"/>
      <c r="AB65" s="44"/>
      <c r="AC65" s="44"/>
      <c r="AD65" s="44"/>
      <c r="AE65" s="44"/>
      <c r="AF65" s="44"/>
      <c r="AG65" s="46"/>
      <c r="AH65" s="46"/>
      <c r="AI65" s="46"/>
      <c r="AJ65" s="45"/>
      <c r="AK65" s="19"/>
      <c r="AL65" s="39"/>
      <c r="AM65" s="39"/>
      <c r="AN65" s="39"/>
      <c r="AO65" s="47"/>
      <c r="AP65" s="48"/>
      <c r="AQ65" s="61"/>
      <c r="AR65" s="50"/>
      <c r="AS65" s="50"/>
      <c r="AT65" s="50"/>
      <c r="AU65" s="50"/>
      <c r="AV65" s="50"/>
      <c r="AX65" s="51"/>
      <c r="AY65" s="52"/>
      <c r="AZ65" s="53" t="s">
        <v>149</v>
      </c>
      <c r="BA65" s="51"/>
      <c r="BB65" s="54"/>
      <c r="BC65" s="53"/>
      <c r="BD65" s="51"/>
      <c r="BE65" s="54"/>
      <c r="BF65" s="53"/>
      <c r="BG65" s="53"/>
      <c r="BH65" s="55"/>
      <c r="BI65" s="56"/>
      <c r="BJ65" s="57"/>
      <c r="BK65" s="53"/>
      <c r="BL65" s="53"/>
      <c r="BN65" s="58"/>
      <c r="BO65" s="58"/>
      <c r="BP65" s="57"/>
      <c r="BQ65" s="57"/>
      <c r="BR65" s="53"/>
      <c r="BS65" s="53"/>
      <c r="BT65" s="53"/>
      <c r="BV65" s="55"/>
      <c r="BW65" s="54"/>
      <c r="BX65" s="55"/>
      <c r="BY65" s="54"/>
      <c r="BZ65" s="55"/>
      <c r="CA65" s="54"/>
      <c r="CB65" s="56"/>
      <c r="CC65" s="55"/>
      <c r="CD65" s="54"/>
      <c r="CE65" s="55"/>
      <c r="CF65" s="54"/>
      <c r="CG65" s="55"/>
      <c r="CH65" s="54"/>
      <c r="CI65" s="56"/>
      <c r="CJ65" s="55"/>
      <c r="CK65" s="54"/>
      <c r="CL65" s="55"/>
      <c r="CM65" s="54"/>
      <c r="CN65" s="55"/>
      <c r="CO65" s="54"/>
      <c r="CP65" s="56"/>
      <c r="CQ65" s="55"/>
      <c r="CR65" s="54"/>
      <c r="CS65" s="53"/>
      <c r="CT65" s="55"/>
      <c r="CU65" s="54"/>
      <c r="CV65" s="53"/>
      <c r="CW65" s="53"/>
      <c r="CX65" s="55"/>
      <c r="CY65" s="54"/>
      <c r="CZ65" s="53"/>
      <c r="DA65" s="53"/>
      <c r="DC65" s="59"/>
      <c r="DD65" s="59"/>
      <c r="DE65" s="59"/>
      <c r="DF65" s="59"/>
      <c r="DG65" s="59"/>
      <c r="DH65" s="59"/>
      <c r="DI65" s="59"/>
      <c r="DJ65" s="59"/>
      <c r="DK65" s="59"/>
    </row>
    <row r="66" customFormat="false" ht="15" hidden="false" customHeight="true" outlineLevel="0" collapsed="false">
      <c r="A66" s="60"/>
      <c r="B66" s="38"/>
      <c r="C66" s="31"/>
      <c r="D66" s="24"/>
      <c r="E66" s="39"/>
      <c r="F66" s="40"/>
      <c r="G66" s="41"/>
      <c r="H66" s="41"/>
      <c r="I66" s="42"/>
      <c r="J66" s="41"/>
      <c r="K66" s="41"/>
      <c r="L66" s="42"/>
      <c r="M66" s="41"/>
      <c r="N66" s="41"/>
      <c r="O66" s="42"/>
      <c r="P66" s="42"/>
      <c r="Q66" s="43"/>
      <c r="R66" s="43"/>
      <c r="S66" s="44"/>
      <c r="T66" s="44"/>
      <c r="U66" s="44"/>
      <c r="V66" s="44"/>
      <c r="W66" s="45"/>
      <c r="X66" s="44"/>
      <c r="Y66" s="44"/>
      <c r="Z66" s="44"/>
      <c r="AA66" s="44"/>
      <c r="AB66" s="44"/>
      <c r="AC66" s="44"/>
      <c r="AD66" s="44"/>
      <c r="AE66" s="44"/>
      <c r="AF66" s="44"/>
      <c r="AG66" s="46"/>
      <c r="AH66" s="46"/>
      <c r="AI66" s="46"/>
      <c r="AJ66" s="45"/>
      <c r="AK66" s="19"/>
      <c r="AL66" s="39"/>
      <c r="AM66" s="39"/>
      <c r="AN66" s="39"/>
      <c r="AO66" s="47"/>
      <c r="AP66" s="48"/>
      <c r="AQ66" s="61"/>
      <c r="AR66" s="50"/>
      <c r="AS66" s="50"/>
      <c r="AT66" s="50"/>
      <c r="AU66" s="50"/>
      <c r="AV66" s="50"/>
      <c r="AX66" s="51"/>
      <c r="AY66" s="52"/>
      <c r="AZ66" s="53" t="s">
        <v>150</v>
      </c>
      <c r="BA66" s="51"/>
      <c r="BB66" s="54"/>
      <c r="BC66" s="53"/>
      <c r="BD66" s="51"/>
      <c r="BE66" s="54"/>
      <c r="BF66" s="53"/>
      <c r="BG66" s="53"/>
      <c r="BH66" s="55"/>
      <c r="BI66" s="56"/>
      <c r="BJ66" s="57"/>
      <c r="BK66" s="53"/>
      <c r="BL66" s="53"/>
      <c r="BN66" s="58"/>
      <c r="BO66" s="58"/>
      <c r="BP66" s="57"/>
      <c r="BQ66" s="57"/>
      <c r="BR66" s="53"/>
      <c r="BS66" s="53"/>
      <c r="BT66" s="53"/>
      <c r="BV66" s="55"/>
      <c r="BW66" s="54"/>
      <c r="BX66" s="55"/>
      <c r="BY66" s="54"/>
      <c r="BZ66" s="55"/>
      <c r="CA66" s="54"/>
      <c r="CB66" s="56"/>
      <c r="CC66" s="55"/>
      <c r="CD66" s="54"/>
      <c r="CE66" s="55"/>
      <c r="CF66" s="54"/>
      <c r="CG66" s="55"/>
      <c r="CH66" s="54"/>
      <c r="CI66" s="56"/>
      <c r="CJ66" s="55"/>
      <c r="CK66" s="54"/>
      <c r="CL66" s="55"/>
      <c r="CM66" s="54"/>
      <c r="CN66" s="55"/>
      <c r="CO66" s="54"/>
      <c r="CP66" s="56"/>
      <c r="CQ66" s="55"/>
      <c r="CR66" s="54"/>
      <c r="CS66" s="53"/>
      <c r="CT66" s="55"/>
      <c r="CU66" s="54"/>
      <c r="CV66" s="53"/>
      <c r="CW66" s="53"/>
      <c r="CX66" s="55"/>
      <c r="CY66" s="54"/>
      <c r="CZ66" s="53"/>
      <c r="DA66" s="53"/>
      <c r="DC66" s="59"/>
      <c r="DD66" s="59"/>
      <c r="DE66" s="59"/>
      <c r="DF66" s="59"/>
      <c r="DG66" s="59"/>
      <c r="DH66" s="59"/>
      <c r="DI66" s="59"/>
      <c r="DJ66" s="59"/>
      <c r="DK66" s="59"/>
    </row>
    <row r="67" customFormat="false" ht="15" hidden="false" customHeight="true" outlineLevel="0" collapsed="false">
      <c r="A67" s="60" t="str">
        <f aca="false">IF($AQ67=0,"---",IF($AS67&gt;1,"❌ KAL D"&amp;$AS67,IF($AT67&gt;1,"❌ KAL S"&amp;$AT67,IF($AU67&gt;1,"❌ KAL TD"&amp;$AU67,DATE(YEAR($AQ67),MONTH($AQ67),DAY($AQ67))))))</f>
        <v>---</v>
      </c>
      <c r="B67" s="38" t="str">
        <f aca="false">IF($AO67=0,"---",IF($AS67&gt;1,"❌ KAL D"&amp;$AS67,IF($AT67&gt;1,"❌ KAL S"&amp;$AT67,IF($AU67&gt;1,"❌ KAL TD"&amp;$AU67,CHOOSE($AO67,"Po","Út","St","Čt","Pá","So","Ne")))))</f>
        <v>---</v>
      </c>
      <c r="C67" s="31" t="str">
        <f aca="false">IF($AP67=0,"---",IF($AS67&gt;1,"❌ KAL D"&amp;$AS67,IF($AT67&gt;1,"❌ KAL S"&amp;$AT67,IF($AU67&gt;1,"❌ KAL TD"&amp;$AU67,CHOOSE($AP67,"PRACOVNÍ DEN","VÍKEND","SVÁTEK","VÍKEND +SVÁTEK")))))</f>
        <v>---</v>
      </c>
      <c r="D67" s="24" t="str">
        <f aca="false">IF($AR67=0,"---",IF($AS67&gt;1,"❌ KAL D"&amp;$AS67,IF($AT67&gt;1,"❌ KAL S"&amp;$AT67,IF($AU67&gt;1,"❌ KAL TD"&amp;$AU67,CHOOSE($AR67,"Velký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67" s="39" t="str">
        <f aca="false">IF($AN67=0,"---",IF($AS67&gt;1,"❌ KAL D"&amp;$AS67,IF($AT67&gt;1,"❌ KAL S"&amp;$AT67,IF($AU67&gt;1,"❌ KAL TD"&amp;$AU67,$AN67))))</f>
        <v>---</v>
      </c>
      <c r="F67" s="40"/>
      <c r="G67" s="41"/>
      <c r="H67" s="41"/>
      <c r="I67" s="42" t="str">
        <f aca="false">IF($AX67=0,"---",IF($AZ67=0,"❌ PD1 0",IF($AZ67=2,"❌ PD1 2",IF($AZ67=3,"❌ PD1 3",TEXT(INT($AX67/60),"00")&amp;":"&amp;TEXT(MOD($AX67,60),"00")&amp;":00"))))</f>
        <v>---</v>
      </c>
      <c r="J67" s="41"/>
      <c r="K67" s="41"/>
      <c r="L67" s="42" t="str">
        <f aca="false">IF($BA67=0,"---",IF($BC67=0,"❌ PD2 0",IF($BC67=2,"❌ PD2 2",IF($BC67=3,"❌ PD2 3",TEXT(INT($BA67/60),"00")&amp;":"&amp;TEXT(MOD($BA67,60),"00")&amp;":00"))))</f>
        <v>---</v>
      </c>
      <c r="M67" s="41"/>
      <c r="N67" s="41"/>
      <c r="O67" s="42" t="str">
        <f aca="false">IF($BD67=0,"---",IF($BF67=0,"❌ PD3 0",IF($BF67=2,"❌ PD3 2",IF($BF67=3,"❌ PD3 3",TEXT(INT($BD67/60),"00")&amp;":"&amp;TEXT(MOD($BD67,60),"00")&amp;":00"))))</f>
        <v>---</v>
      </c>
      <c r="P67" s="42" t="str">
        <f aca="false">IF($BG67&lt;&gt;1,"❌ PD DEN "&amp;$BG67,IF($BL67=10,"❌ PD DEN 10",IF($BI67=6,"❌ PD DEN 6",IF($BK67=5,"⚠ PD DEN 5",IF($BH67=0,"---",TEXT(INT($BH67/60),"00")&amp;":"&amp;TEXT(MOD($BH67,60),"00")&amp;":00")))))</f>
        <v>---</v>
      </c>
      <c r="Q67" s="43" t="str">
        <f aca="false">IF($BT67=10,"❌ ZDPD 10",IF($BS67=9,"❌ ZDPD 9",IF($BQ67=5,"ℹ️ ZDPD 5",IF($BN67=0,"---",TEXT(INT($BN67/60),"00")&amp;":"&amp;TEXT(MOD($BN67,60),"00")&amp;":00"))))</f>
        <v>---</v>
      </c>
      <c r="R67" s="43" t="str">
        <f aca="false">IF($BT67=10,"❌ PR PŘES 10",IF($BS67=9,"❌ PR PŘES 9",IF($BQ67=5,"ℹ️ PR PŘES 5",IF($BO67=0,"---",TEXT(INT($BO67/60),"00")&amp;":"&amp;TEXT(MOD($BO67,60),"00")&amp;":00"))))</f>
        <v>---</v>
      </c>
      <c r="S67" s="44" t="str">
        <f aca="false">IF(NOT(ISNUMBER($G67)),"---",IF(AND($G67&gt;=TIME(0,0,0),$G67&lt;TIME(6,0,0)),$G67,"---"))</f>
        <v>---</v>
      </c>
      <c r="T67" s="44" t="str">
        <f aca="false">IF(AND($H67&lt;&gt;"",$G67&lt;TIME(6,0,0)),MIN($H67,TIME(6,0,0)),"---")</f>
        <v>---</v>
      </c>
      <c r="U67" s="44" t="str">
        <f aca="false">IF($H67&gt;TIME(22,0,0),MAX($G67,TIME(22,0,0)),"---")</f>
        <v>---</v>
      </c>
      <c r="V67" s="44" t="str">
        <f aca="false">IF($H67&gt;TIME(22,0,0),$H67,"---")</f>
        <v>---</v>
      </c>
      <c r="W67" s="45" t="str">
        <f aca="false">IF($CS67&lt;&gt;1,"❌ NPD "&amp;$CS67,IF($CB67&lt;&gt;1,"❌ NPD "&amp;$CB67,IF($BZ67=0,"---",TEXT(INT($BZ67/60),"00")&amp;":"&amp;TEXT(MOD($BZ67,60),"00")&amp;":00")))</f>
        <v>---</v>
      </c>
      <c r="X67" s="44" t="str">
        <f aca="false">IF(NOT(ISNUMBER($J67)),"---",IF(AND($J67&gt;=TIME(0,0,0),$J67&lt;TIME(6,0,0)),$J67,"---"))</f>
        <v>---</v>
      </c>
      <c r="Y67" s="44" t="str">
        <f aca="false">IF(AND($K67&lt;&gt;"",$J67&lt;TIME(6,0,0)),MIN($K67,TIME(6,0,0)),"---")</f>
        <v>---</v>
      </c>
      <c r="Z67" s="44" t="str">
        <f aca="false">IF($K67&gt;TIME(22,0,0),MAX($J67,TIME(22,0,0)),"---")</f>
        <v>---</v>
      </c>
      <c r="AA67" s="44" t="str">
        <f aca="false">IF($K67&gt;TIME(22,0,0),$K67,"---")</f>
        <v>---</v>
      </c>
      <c r="AB67" s="44" t="str">
        <f aca="false">IF($CS67&lt;&gt;1,"❌ NPD "&amp;$CS67,IF($CI67&lt;&gt;1,"❌ NPD "&amp;$CI67,IF($CG67=0,"---",TEXT(INT($CG67/60),"00")&amp;":"&amp;TEXT(MOD($CG67,60),"00")&amp;":00")))</f>
        <v>---</v>
      </c>
      <c r="AC67" s="44" t="str">
        <f aca="false">IF(NOT(ISNUMBER($M67)),"---",IF(AND($M67&gt;=TIME(0,0,0),$M67&lt;TIME(6,0,0)),$M67,"---"))</f>
        <v>---</v>
      </c>
      <c r="AD67" s="44" t="str">
        <f aca="false">IF(AND($N67&lt;&gt;"",$M67&lt;TIME(6,0,0)),MIN($N67,TIME(6,0,0)),"---")</f>
        <v>---</v>
      </c>
      <c r="AE67" s="44" t="str">
        <f aca="false">IF($N67&gt;TIME(22,0,0),MAX($M67,TIME(22,0,0)),"---")</f>
        <v>---</v>
      </c>
      <c r="AF67" s="44" t="str">
        <f aca="false">IF($N67&gt;TIME(22,0,0),$N67,"---")</f>
        <v>---</v>
      </c>
      <c r="AG67" s="46" t="str">
        <f aca="false">IF($CS67&lt;&gt;1,"❌ NPD "&amp;$CS67,IF($CP67&lt;&gt;1,"❌ NPD "&amp;$CP67,IF($CN67=0,"---",TEXT(INT($CN67/60),"00")&amp;":"&amp;TEXT(MOD($CN67,60),"00")&amp;":00")))</f>
        <v>---</v>
      </c>
      <c r="AH67" s="46" t="str">
        <f aca="false">IF($CS67&lt;&gt;1,"❌ NPD "&amp;$CS67,IF(MIN($CB67,$CI67,$CP67)&lt;&gt;1,"❌ NPD "&amp;MIN($CB67,$CI67,CP67),IF($CQ67=0,"---",TEXT(INT($CQ67/60),"00")&amp;":"&amp;TEXT(MOD($CQ67,60),"00")&amp;":00")))</f>
        <v>---</v>
      </c>
      <c r="AI67" s="46" t="str">
        <f aca="false">IF($CV67&lt;&gt;1,"❌ PR VÍK "&amp;$CV67,IF($CW67=10,"❌ PR VÍK 10",IF($CU67=0,"---",TEXT(INT($CT67/60),"00")&amp;":"&amp;TEXT(MOD($CT67,60),"00")&amp;":00")))</f>
        <v>---</v>
      </c>
      <c r="AJ67" s="45" t="str">
        <f aca="false">IF($CZ67&lt;&gt;1,"❌ PR SV "&amp;$CZ67,IF($DA67=10,"❌ PR SV 10",IF($CX67=0,"---",TEXT(INT($CX67/60),"00")&amp;":"&amp;TEXT(MOD($CX67,60),"00")&amp;":00")))</f>
        <v>---</v>
      </c>
      <c r="AK67" s="19"/>
      <c r="AL67" s="39" t="n">
        <f aca="false">IF($AQ67=0,0,IF($AQ67&lt;&gt;0,YEAR($AQ$15)))</f>
        <v>0</v>
      </c>
      <c r="AM67" s="39" t="n">
        <f aca="false">IF($AQ67=0,0,IF($AQ67&lt;&gt;0,CHOOSE(MONTH($AQ$15), 1,2,3,4,5,6, 7,8,9,10,11,12)))</f>
        <v>0</v>
      </c>
      <c r="AN67" s="39" t="n">
        <f aca="false">IF($AQ67=0,0,WEEKNUM($AQ67,2))</f>
        <v>0</v>
      </c>
      <c r="AO67" s="47" t="n">
        <f aca="false">IF($AQ67=0,0,WEEKDAY($AQ67,2))</f>
        <v>0</v>
      </c>
      <c r="AP67" s="48" t="n">
        <f aca="false">IF($AQ67=0,0, IF(AND($AO67&gt;5,$AR67&lt;&gt;0),4, IF($AR67&lt;&gt;0,3, IF($AO67&gt;5,2, 1))))</f>
        <v>0</v>
      </c>
      <c r="AQ67" s="61" t="n">
        <f aca="false">IF($AQ63=0,0,IF(MONTH($AQ63+1)=MONTH($AQ63),$AQ63+1,0))</f>
        <v>0</v>
      </c>
      <c r="AR67" s="50" t="n">
        <f aca="false">IF($AO67=0,0, IF(AND($AL$3&lt;&gt;0,$AQ67=$AL$3-2),1, IF(AND($AL$3&lt;&gt;0,$AQ67=$AL$3+1),2, IF(AND(DAY($AQ67)=1, MONTH($AQ67)=1),3, IF(AND(DAY($AQ67)=1, MONTH($AQ67)=5),4, IF(AND(DAY($AQ67)=8, MONTH($AQ67)=5),5, IF(AND(DAY($AQ67)=5, MONTH($AQ67)=7),6, IF(AND(DAY($AQ67)=6, MONTH($AQ67)=7),7, IF(AND(DAY($AQ67)=28, MONTH($AQ67)=9),8, IF(AND(DAY($AQ67)=28, MONTH($AQ67)=10),9, IF(AND(DAY($AQ67)=17, MONTH($AQ67)=11),10, IF(AND(DAY($AQ67)=24, MONTH($AQ67)=12),11, IF(AND(DAY($AQ67)=25, MONTH($AQ67)=12),12, IF(AND(DAY($AQ67)=26, MONTH($AQ67)=12),13,0))))))))))))))</f>
        <v>0</v>
      </c>
      <c r="AS67" s="50" t="n">
        <f aca="false">IF($AQ67=0,IF(OR($AO67&lt;&gt;0,$AP67&lt;&gt;0,$AR67&lt;&gt;0),2,1),IF(WEEKDAY($AQ67,2)&lt;&gt;$AO67,3,1))</f>
        <v>1</v>
      </c>
      <c r="AT67" s="50" t="n">
        <f aca="false">IF($AR67=0,1,IF(OR($AR67&lt;1,$AR67&gt;13),3,IF($AQ67=0,2,1)))</f>
        <v>1</v>
      </c>
      <c r="AU67" s="50" t="n">
        <f aca="false">IF($AQ67=0,1,IF(AND($AO67&gt;5,$AR67&lt;&gt;0, $AP67&lt;&gt;4),4,IF(AND($AR67&lt;&gt;0,$AP67&lt;&gt;3,$AO67&lt;=5),3,IF(AND($AO67&gt;5,$AP67&lt;&gt;2,$AR67=0),2,IF(AND($AO67&lt;=5,$AR67=0,$AP67&lt;&gt;1),2,1)))))</f>
        <v>1</v>
      </c>
      <c r="AV67" s="50" t="n">
        <f aca="false">IF(MAX($AS67,$AT67,$AU67)=1,1,MAX($AS67,$AT67,$AU67))</f>
        <v>1</v>
      </c>
      <c r="AX67" s="51" t="n">
        <f aca="false">IF(OR($G67="",$H67=""),0,MAX(0,($H67-$G67)*1440))</f>
        <v>0</v>
      </c>
      <c r="AY67" s="52" t="n">
        <f aca="false">$AX67/60</f>
        <v>0</v>
      </c>
      <c r="AZ67" s="53" t="n">
        <f aca="false">IF(OR($G67="",$H67=""),1,IF(NOT(AND(ISNUMBER($G67),ISNUMBER($H67))),0,IF($H67&lt;$G67,2,IF($BH67=3,3,1))))</f>
        <v>1</v>
      </c>
      <c r="BA67" s="51" t="n">
        <f aca="false">IF(OR($J67="",$K67=""),0,MAX(0,($K67-$J67)*1440))</f>
        <v>0</v>
      </c>
      <c r="BB67" s="54" t="n">
        <f aca="false">$BA67/60</f>
        <v>0</v>
      </c>
      <c r="BC67" s="53" t="n">
        <f aca="false">IF(OR($J67="",$K67=""),1,IF(NOT(AND(ISNUMBER($J67),ISNUMBER($K67))),0,IF($K67&lt;$J67,2,IF($BH67=3,3,1))))</f>
        <v>1</v>
      </c>
      <c r="BD67" s="51" t="n">
        <f aca="false">IF(OR($M67="",$N67=""),0,MAX(0,($N67-$M67)*1440))</f>
        <v>0</v>
      </c>
      <c r="BE67" s="54" t="n">
        <f aca="false">$BD67/60</f>
        <v>0</v>
      </c>
      <c r="BF67" s="53" t="n">
        <f aca="false">IF(OR($M67="",$N67=""),1,IF(NOT(AND(ISNUMBER($M67),ISNUMBER($N67))),0,IF($N67&lt;$M67,2,IF($BH67=3,3,1))))</f>
        <v>1</v>
      </c>
      <c r="BG67" s="53" t="n">
        <f aca="false">IF(COUNTIF(AZ67,0)+COUNTIF(BC67,0)+COUNTIF(BF67,0)&gt;0,0,IF(COUNTIF(AZ67,2)+COUNTIF(BC67,2)+COUNTIF(BF67,2)&gt;0,2,IF(COUNTIF(AZ67,3)+COUNTIF(BC67,3)+COUNTIF(BF67,3)&gt;0,3,1)))</f>
        <v>1</v>
      </c>
      <c r="BH67" s="55" t="n">
        <f aca="false">IFERROR(($H67-$G67)*1440, 0)  + IFERROR(($K67-$J67)*1440, 0)  + IFERROR(($N67-$M67)*1440, 0)</f>
        <v>0</v>
      </c>
      <c r="BI67" s="56" t="n">
        <f aca="false">IF($BG67&lt;&gt;1,$BG67,IF(ABS($BH67-($AX67 +$BA67+ $BD67))&lt; 0.0001,1,6))</f>
        <v>1</v>
      </c>
      <c r="BJ67" s="57" t="n">
        <f aca="false">IF($BH67=3,3,IF($BH67=0,0,$BH67/60))</f>
        <v>0</v>
      </c>
      <c r="BK67" s="53" t="n">
        <f aca="false">IF($BG67&lt;&gt;1,$BG67,IF(ABS($BJ67*60-$BH67)&lt;0.0001,1,5))</f>
        <v>1</v>
      </c>
      <c r="BL67" s="53" t="n">
        <f aca="false">IF($BH67=0,1,IF(ABS($BH67-($AX67+$BA67+$BD67))&lt;0.0001,1,10))</f>
        <v>1</v>
      </c>
      <c r="BN67" s="58" t="n">
        <f aca="false">IF($BT67=10,10,IF($AP67&lt;&gt;1,0,IF(ISNUMBER($R$4),($R$4*60)/5,480)))</f>
        <v>0</v>
      </c>
      <c r="BO67" s="58" t="n">
        <f aca="false">IF($BG67&lt;&gt;1,$BG67,IF($AP67=1,MAX(0,$BH67-$BN67),$BH67))</f>
        <v>0</v>
      </c>
      <c r="BP67" s="57" t="n">
        <f aca="false">IF($BG67&lt;&gt;1, 0, ROUND($BO67/60,4))</f>
        <v>0</v>
      </c>
      <c r="BQ67" s="53" t="n">
        <f aca="false">IF($BG67&lt;&gt;1, $BG67,
 IF(ABS($BO67/60-$BP67)&lt; 0.0001,1,5))</f>
        <v>1</v>
      </c>
      <c r="BR67" s="53" t="n">
        <f aca="false">$BQ67</f>
        <v>1</v>
      </c>
      <c r="BS67" s="53" t="n">
        <f aca="false">IF($BH67&lt;&gt;1,1,IF(NOT(ISNUMBER($BO67)),9,IF($BO67&lt;0,9,IF($BO67&gt;$BH67,9,1))))</f>
        <v>1</v>
      </c>
      <c r="BT67" s="53" t="n">
        <f aca="false">IF($R$4="",1,IF(NOT(ISNUMBER($R$4)),10,IF($R$4&lt;=0,10,IF($R$4&gt;40,10,IF(MOD($R$4,1)&lt;&gt;0,10,1)))))</f>
        <v>1</v>
      </c>
      <c r="BV67" s="55" t="n">
        <f aca="false">IF(OR($G67="",$H67=""),0,MAX(0,(MIN($H67,TIME(6,0,0))-MAX($G67,TIME(0,0,0))) * 1440))</f>
        <v>0</v>
      </c>
      <c r="BW67" s="54" t="n">
        <f aca="false">$BV67/60</f>
        <v>0</v>
      </c>
      <c r="BX67" s="55" t="n">
        <f aca="false">IF(OR($G67="",$H67=""),0,MAX(0,(MIN($H67,1)-MAX($G67,TIME(22,0,0)))*1440))</f>
        <v>0</v>
      </c>
      <c r="BY67" s="54" t="n">
        <f aca="false">$BX67/60</f>
        <v>0</v>
      </c>
      <c r="BZ67" s="55" t="n">
        <f aca="false">$BV67+$BX67</f>
        <v>0</v>
      </c>
      <c r="CA67" s="54" t="n">
        <f aca="false">$BW67+$BY67</f>
        <v>0</v>
      </c>
      <c r="CB67" s="56" t="n">
        <f aca="false">IF($AX67=0,1,IF(NOT(ISNUMBER($BZ67)),0,IF($BZ67&lt;0,7,IF($BZ67&gt;$AX67,8,IF(NOT(ISNUMBER($AX67)),10,1)))))</f>
        <v>1</v>
      </c>
      <c r="CC67" s="55" t="n">
        <f aca="false">IF(OR($J67="",$K67=""),0,MAX(0,(MIN($K67,TIME(6,0,0))-MAX($J67,TIME(0,0,0))) * 1440))</f>
        <v>0</v>
      </c>
      <c r="CD67" s="54" t="n">
        <f aca="false">$CC67/60</f>
        <v>0</v>
      </c>
      <c r="CE67" s="55" t="n">
        <f aca="false">IF(OR($J67="",$K67=""),0,MAX(0,(MIN($K67,1)-MAX($J67,TIME(22,0,0)))*1440))</f>
        <v>0</v>
      </c>
      <c r="CF67" s="54" t="n">
        <f aca="false">$CE67/60</f>
        <v>0</v>
      </c>
      <c r="CG67" s="55" t="n">
        <f aca="false">$CC67+$CE67</f>
        <v>0</v>
      </c>
      <c r="CH67" s="54" t="n">
        <f aca="false">$CD67+$CF67</f>
        <v>0</v>
      </c>
      <c r="CI67" s="56" t="n">
        <f aca="false">IF($BA67=0,1,IF(NOT(ISNUMBER($CG67)),0,IF($CG67&lt;0,7,IF($CG67&gt;$BA67,8,IF(NOT(ISNUMBER($BA67)),10,1)))))</f>
        <v>1</v>
      </c>
      <c r="CJ67" s="55" t="n">
        <f aca="false">IF(OR($M67="",$N67=""),0,MAX(0,(MIN($N67,TIME(6,0,0))-MAX($M67,TIME(0,0,0)))* 1440))</f>
        <v>0</v>
      </c>
      <c r="CK67" s="54" t="n">
        <f aca="false">$CJ67/60</f>
        <v>0</v>
      </c>
      <c r="CL67" s="55" t="n">
        <f aca="false">IF(OR($M67="",$N67=""),0,MAX(0,(MIN($N67,1)-MAX($M67,TIME(22,0,0)))*1440))</f>
        <v>0</v>
      </c>
      <c r="CM67" s="54" t="n">
        <f aca="false">$CL67/60</f>
        <v>0</v>
      </c>
      <c r="CN67" s="55" t="n">
        <f aca="false">$CJ67+$CL67</f>
        <v>0</v>
      </c>
      <c r="CO67" s="54" t="n">
        <f aca="false">$CK67+$CM67</f>
        <v>0</v>
      </c>
      <c r="CP67" s="56" t="n">
        <f aca="false">IF($BD67=0,1,IF(NOT(ISNUMBER($CN67)),0,IF($CN67&lt;0,7,IF($CN67&gt;$BD67,8,IF(NOT(ISNUMBER($BD67)),10,1)))))</f>
        <v>1</v>
      </c>
      <c r="CQ67" s="55" t="n">
        <f aca="false">$BZ67+$CG67+$CN67</f>
        <v>0</v>
      </c>
      <c r="CR67" s="54" t="n">
        <f aca="false">$CA67+$CH67+$CO67</f>
        <v>0</v>
      </c>
      <c r="CS67" s="53" t="n">
        <f aca="false">IF($BG67&lt;&gt;1,$BG67,IF(OR(AND($G67&lt;&gt;"",NOT(ISNUMBER($G67))),AND($H67&lt;&gt;"",NOT(ISNUMBER($H67))),AND($J67&lt;&gt;"",NOT(ISNUMBER($J67))),AND($K67&lt;&gt;"",NOT(ISNUMBER($K67))),AND($M67&lt;&gt;"",NOT(ISNUMBER($M67))),AND($N67&lt;&gt;"",NOT(ISNUMBER($N67)))),0,IF($CQ67&gt;$BH67,10,IF(ABS($CQ67/60-$CR67) &lt; 0.0001,1,5))))</f>
        <v>1</v>
      </c>
      <c r="CT67" s="55" t="n">
        <f aca="false">IF(OR($AP67=2,$AP67=4), $BH67,0)</f>
        <v>0</v>
      </c>
      <c r="CU67" s="54" t="n">
        <f aca="false">$CT67/60</f>
        <v>0</v>
      </c>
      <c r="CV67" s="53" t="n">
        <f aca="false">IF($BG67&lt;&gt;1,$BG67,IF($CT67&gt;$BH67,10,IF(ABS($CT67/60-$CU67) &lt; 0.0001,1,5)))</f>
        <v>1</v>
      </c>
      <c r="CW67" s="53" t="n">
        <f aca="false">IF($BS67=10,10,IF($BH67=0,1,IF(NOT(ISNUMBER($CT67)),10,IF($CT67&lt;0,10,IF($CT67&gt;$BH67,10,1)))))</f>
        <v>1</v>
      </c>
      <c r="CX67" s="55" t="n">
        <f aca="false">IF(OR($AP67=3,$AP67=4), $BH67,0)</f>
        <v>0</v>
      </c>
      <c r="CY67" s="54" t="n">
        <f aca="false">$CX67/60</f>
        <v>0</v>
      </c>
      <c r="CZ67" s="53" t="n">
        <f aca="false">IF($BG67&lt;&gt;1,$BG67,IF($CX67&gt;$BH67,10,IF(ABS($CX67/60-$CY67)&lt;0.0001,1,5)))</f>
        <v>1</v>
      </c>
      <c r="DA67" s="53" t="n">
        <f aca="false">IF($BS67=10,10,IF($BH67=0,1,IF(NOT(ISNUMBER($CW67)),10,IF($CW67&lt;0,10,IF($CW67&gt;$BH67,10,1)))))</f>
        <v>1</v>
      </c>
      <c r="DC67" s="59" t="s">
        <v>20</v>
      </c>
      <c r="DD67" s="59" t="n">
        <v>2</v>
      </c>
      <c r="DE67" s="59" t="s">
        <v>151</v>
      </c>
      <c r="DF67" s="59" t="s">
        <v>210</v>
      </c>
      <c r="DG67" s="59" t="s">
        <v>211</v>
      </c>
      <c r="DH67" s="59" t="s">
        <v>203</v>
      </c>
      <c r="DI67" s="59" t="s">
        <v>212</v>
      </c>
      <c r="DJ67" s="59" t="s">
        <v>213</v>
      </c>
      <c r="DK67" s="59"/>
    </row>
    <row r="68" customFormat="false" ht="15" hidden="false" customHeight="true" outlineLevel="0" collapsed="false">
      <c r="A68" s="60"/>
      <c r="B68" s="38"/>
      <c r="C68" s="31"/>
      <c r="D68" s="24"/>
      <c r="E68" s="39"/>
      <c r="F68" s="40"/>
      <c r="G68" s="41"/>
      <c r="H68" s="41"/>
      <c r="I68" s="42"/>
      <c r="J68" s="41"/>
      <c r="K68" s="41"/>
      <c r="L68" s="42"/>
      <c r="M68" s="41"/>
      <c r="N68" s="41"/>
      <c r="O68" s="42"/>
      <c r="P68" s="42"/>
      <c r="Q68" s="43"/>
      <c r="R68" s="43"/>
      <c r="S68" s="44"/>
      <c r="T68" s="44"/>
      <c r="U68" s="44"/>
      <c r="V68" s="44"/>
      <c r="W68" s="45"/>
      <c r="X68" s="44"/>
      <c r="Y68" s="44"/>
      <c r="Z68" s="44"/>
      <c r="AA68" s="44"/>
      <c r="AB68" s="44"/>
      <c r="AC68" s="44"/>
      <c r="AD68" s="44"/>
      <c r="AE68" s="44"/>
      <c r="AF68" s="44"/>
      <c r="AG68" s="46"/>
      <c r="AH68" s="46"/>
      <c r="AI68" s="46"/>
      <c r="AJ68" s="45"/>
      <c r="AK68" s="19"/>
      <c r="AL68" s="39"/>
      <c r="AM68" s="39"/>
      <c r="AN68" s="39"/>
      <c r="AO68" s="47"/>
      <c r="AP68" s="48"/>
      <c r="AQ68" s="61"/>
      <c r="AR68" s="50"/>
      <c r="AS68" s="50"/>
      <c r="AT68" s="50"/>
      <c r="AU68" s="50"/>
      <c r="AV68" s="50"/>
      <c r="AX68" s="51"/>
      <c r="AY68" s="52"/>
      <c r="AZ68" s="53" t="s">
        <v>147</v>
      </c>
      <c r="BA68" s="51"/>
      <c r="BB68" s="54"/>
      <c r="BC68" s="53"/>
      <c r="BD68" s="51"/>
      <c r="BE68" s="54"/>
      <c r="BF68" s="53"/>
      <c r="BG68" s="53"/>
      <c r="BH68" s="55"/>
      <c r="BI68" s="56"/>
      <c r="BJ68" s="57"/>
      <c r="BK68" s="53"/>
      <c r="BL68" s="53"/>
      <c r="BN68" s="58"/>
      <c r="BO68" s="58"/>
      <c r="BP68" s="57"/>
      <c r="BQ68" s="53" t="s">
        <v>148</v>
      </c>
      <c r="BR68" s="53"/>
      <c r="BS68" s="53"/>
      <c r="BT68" s="53"/>
      <c r="BV68" s="55"/>
      <c r="BW68" s="54"/>
      <c r="BX68" s="55"/>
      <c r="BY68" s="54"/>
      <c r="BZ68" s="55"/>
      <c r="CA68" s="54"/>
      <c r="CB68" s="56"/>
      <c r="CC68" s="55"/>
      <c r="CD68" s="54"/>
      <c r="CE68" s="55"/>
      <c r="CF68" s="54"/>
      <c r="CG68" s="55"/>
      <c r="CH68" s="54"/>
      <c r="CI68" s="56"/>
      <c r="CJ68" s="55"/>
      <c r="CK68" s="54"/>
      <c r="CL68" s="55"/>
      <c r="CM68" s="54"/>
      <c r="CN68" s="55"/>
      <c r="CO68" s="54"/>
      <c r="CP68" s="56"/>
      <c r="CQ68" s="55"/>
      <c r="CR68" s="54"/>
      <c r="CS68" s="53"/>
      <c r="CT68" s="55"/>
      <c r="CU68" s="54"/>
      <c r="CV68" s="53"/>
      <c r="CW68" s="53"/>
      <c r="CX68" s="55"/>
      <c r="CY68" s="54"/>
      <c r="CZ68" s="53"/>
      <c r="DA68" s="53"/>
      <c r="DC68" s="59"/>
      <c r="DD68" s="59"/>
      <c r="DE68" s="59"/>
      <c r="DF68" s="59"/>
      <c r="DG68" s="59"/>
      <c r="DH68" s="59"/>
      <c r="DI68" s="59"/>
      <c r="DJ68" s="59" t="s">
        <v>214</v>
      </c>
      <c r="DK68" s="59"/>
    </row>
    <row r="69" customFormat="false" ht="15" hidden="false" customHeight="true" outlineLevel="0" collapsed="false">
      <c r="A69" s="60"/>
      <c r="B69" s="38"/>
      <c r="C69" s="31"/>
      <c r="D69" s="24"/>
      <c r="E69" s="39"/>
      <c r="F69" s="40"/>
      <c r="G69" s="41"/>
      <c r="H69" s="41"/>
      <c r="I69" s="42"/>
      <c r="J69" s="41"/>
      <c r="K69" s="41"/>
      <c r="L69" s="42"/>
      <c r="M69" s="41"/>
      <c r="N69" s="41"/>
      <c r="O69" s="42"/>
      <c r="P69" s="42"/>
      <c r="Q69" s="43"/>
      <c r="R69" s="43"/>
      <c r="S69" s="44"/>
      <c r="T69" s="44"/>
      <c r="U69" s="44"/>
      <c r="V69" s="44"/>
      <c r="W69" s="45"/>
      <c r="X69" s="44"/>
      <c r="Y69" s="44"/>
      <c r="Z69" s="44"/>
      <c r="AA69" s="44"/>
      <c r="AB69" s="44"/>
      <c r="AC69" s="44"/>
      <c r="AD69" s="44"/>
      <c r="AE69" s="44"/>
      <c r="AF69" s="44"/>
      <c r="AG69" s="46"/>
      <c r="AH69" s="46"/>
      <c r="AI69" s="46"/>
      <c r="AJ69" s="45"/>
      <c r="AK69" s="19"/>
      <c r="AL69" s="39"/>
      <c r="AM69" s="39"/>
      <c r="AN69" s="39"/>
      <c r="AO69" s="47"/>
      <c r="AP69" s="48"/>
      <c r="AQ69" s="61"/>
      <c r="AR69" s="50"/>
      <c r="AS69" s="50"/>
      <c r="AT69" s="50"/>
      <c r="AU69" s="50"/>
      <c r="AV69" s="50"/>
      <c r="AX69" s="51"/>
      <c r="AY69" s="52"/>
      <c r="AZ69" s="53" t="s">
        <v>149</v>
      </c>
      <c r="BA69" s="51"/>
      <c r="BB69" s="54"/>
      <c r="BC69" s="53"/>
      <c r="BD69" s="51"/>
      <c r="BE69" s="54"/>
      <c r="BF69" s="53"/>
      <c r="BG69" s="53"/>
      <c r="BH69" s="55"/>
      <c r="BI69" s="56"/>
      <c r="BJ69" s="57"/>
      <c r="BK69" s="53"/>
      <c r="BL69" s="53"/>
      <c r="BN69" s="58"/>
      <c r="BO69" s="58"/>
      <c r="BP69" s="57"/>
      <c r="BQ69" s="57"/>
      <c r="BR69" s="53"/>
      <c r="BS69" s="53"/>
      <c r="BT69" s="53"/>
      <c r="BV69" s="55"/>
      <c r="BW69" s="54"/>
      <c r="BX69" s="55"/>
      <c r="BY69" s="54"/>
      <c r="BZ69" s="55"/>
      <c r="CA69" s="54"/>
      <c r="CB69" s="56"/>
      <c r="CC69" s="55"/>
      <c r="CD69" s="54"/>
      <c r="CE69" s="55"/>
      <c r="CF69" s="54"/>
      <c r="CG69" s="55"/>
      <c r="CH69" s="54"/>
      <c r="CI69" s="56"/>
      <c r="CJ69" s="55"/>
      <c r="CK69" s="54"/>
      <c r="CL69" s="55"/>
      <c r="CM69" s="54"/>
      <c r="CN69" s="55"/>
      <c r="CO69" s="54"/>
      <c r="CP69" s="56"/>
      <c r="CQ69" s="55"/>
      <c r="CR69" s="54"/>
      <c r="CS69" s="53"/>
      <c r="CT69" s="55"/>
      <c r="CU69" s="54"/>
      <c r="CV69" s="53"/>
      <c r="CW69" s="53"/>
      <c r="CX69" s="55"/>
      <c r="CY69" s="54"/>
      <c r="CZ69" s="53"/>
      <c r="DA69" s="53"/>
      <c r="DC69" s="59"/>
      <c r="DD69" s="59"/>
      <c r="DE69" s="59"/>
      <c r="DF69" s="59"/>
      <c r="DG69" s="59"/>
      <c r="DH69" s="59"/>
      <c r="DI69" s="59"/>
      <c r="DJ69" s="59"/>
      <c r="DK69" s="59"/>
    </row>
    <row r="70" customFormat="false" ht="15" hidden="false" customHeight="true" outlineLevel="0" collapsed="false">
      <c r="A70" s="60"/>
      <c r="B70" s="38"/>
      <c r="C70" s="31"/>
      <c r="D70" s="24"/>
      <c r="E70" s="39"/>
      <c r="F70" s="40"/>
      <c r="G70" s="41"/>
      <c r="H70" s="41"/>
      <c r="I70" s="42"/>
      <c r="J70" s="41"/>
      <c r="K70" s="41"/>
      <c r="L70" s="42"/>
      <c r="M70" s="41"/>
      <c r="N70" s="41"/>
      <c r="O70" s="42"/>
      <c r="P70" s="42"/>
      <c r="Q70" s="43"/>
      <c r="R70" s="43"/>
      <c r="S70" s="44"/>
      <c r="T70" s="44"/>
      <c r="U70" s="44"/>
      <c r="V70" s="44"/>
      <c r="W70" s="45"/>
      <c r="X70" s="44"/>
      <c r="Y70" s="44"/>
      <c r="Z70" s="44"/>
      <c r="AA70" s="44"/>
      <c r="AB70" s="44"/>
      <c r="AC70" s="44"/>
      <c r="AD70" s="44"/>
      <c r="AE70" s="44"/>
      <c r="AF70" s="44"/>
      <c r="AG70" s="46"/>
      <c r="AH70" s="46"/>
      <c r="AI70" s="46"/>
      <c r="AJ70" s="45"/>
      <c r="AK70" s="19"/>
      <c r="AL70" s="39"/>
      <c r="AM70" s="39"/>
      <c r="AN70" s="39"/>
      <c r="AO70" s="47"/>
      <c r="AP70" s="48"/>
      <c r="AQ70" s="61"/>
      <c r="AR70" s="50"/>
      <c r="AS70" s="50"/>
      <c r="AT70" s="50"/>
      <c r="AU70" s="50"/>
      <c r="AV70" s="50"/>
      <c r="AX70" s="51"/>
      <c r="AY70" s="52"/>
      <c r="AZ70" s="53" t="s">
        <v>150</v>
      </c>
      <c r="BA70" s="51"/>
      <c r="BB70" s="54"/>
      <c r="BC70" s="53"/>
      <c r="BD70" s="51"/>
      <c r="BE70" s="54"/>
      <c r="BF70" s="53"/>
      <c r="BG70" s="53"/>
      <c r="BH70" s="55"/>
      <c r="BI70" s="56"/>
      <c r="BJ70" s="57"/>
      <c r="BK70" s="53"/>
      <c r="BL70" s="53"/>
      <c r="BN70" s="58"/>
      <c r="BO70" s="58"/>
      <c r="BP70" s="57"/>
      <c r="BQ70" s="57"/>
      <c r="BR70" s="53"/>
      <c r="BS70" s="53"/>
      <c r="BT70" s="53"/>
      <c r="BV70" s="55"/>
      <c r="BW70" s="54"/>
      <c r="BX70" s="55"/>
      <c r="BY70" s="54"/>
      <c r="BZ70" s="55"/>
      <c r="CA70" s="54"/>
      <c r="CB70" s="56"/>
      <c r="CC70" s="55"/>
      <c r="CD70" s="54"/>
      <c r="CE70" s="55"/>
      <c r="CF70" s="54"/>
      <c r="CG70" s="55"/>
      <c r="CH70" s="54"/>
      <c r="CI70" s="56"/>
      <c r="CJ70" s="55"/>
      <c r="CK70" s="54"/>
      <c r="CL70" s="55"/>
      <c r="CM70" s="54"/>
      <c r="CN70" s="55"/>
      <c r="CO70" s="54"/>
      <c r="CP70" s="56"/>
      <c r="CQ70" s="55"/>
      <c r="CR70" s="54"/>
      <c r="CS70" s="53"/>
      <c r="CT70" s="55"/>
      <c r="CU70" s="54"/>
      <c r="CV70" s="53"/>
      <c r="CW70" s="53"/>
      <c r="CX70" s="55"/>
      <c r="CY70" s="54"/>
      <c r="CZ70" s="53"/>
      <c r="DA70" s="53"/>
      <c r="DC70" s="59"/>
      <c r="DD70" s="59"/>
      <c r="DE70" s="59"/>
      <c r="DF70" s="59"/>
      <c r="DG70" s="59"/>
      <c r="DH70" s="59"/>
      <c r="DI70" s="59"/>
      <c r="DJ70" s="59"/>
      <c r="DK70" s="59"/>
    </row>
    <row r="71" customFormat="false" ht="15" hidden="false" customHeight="true" outlineLevel="0" collapsed="false">
      <c r="A71" s="60" t="str">
        <f aca="false">IF($AQ71=0,"---",IF($AS71&gt;1,"❌ KAL D"&amp;$AS71,IF($AT71&gt;1,"❌ KAL S"&amp;$AT71,IF($AU71&gt;1,"❌ KAL TD"&amp;$AU71,DATE(YEAR($AQ71),MONTH($AQ71),DAY($AQ71))))))</f>
        <v>---</v>
      </c>
      <c r="B71" s="38" t="str">
        <f aca="false">IF($AO71=0,"---",IF($AS71&gt;1,"❌ KAL D"&amp;$AS71,IF($AT71&gt;1,"❌ KAL S"&amp;$AT71,IF($AU71&gt;1,"❌ KAL TD"&amp;$AU71,CHOOSE($AO71,"Po","Út","St","Čt","Pá","So","Ne")))))</f>
        <v>---</v>
      </c>
      <c r="C71" s="31" t="str">
        <f aca="false">IF($AP71=0,"---",IF($AS71&gt;1,"❌ KAL D"&amp;$AS71,IF($AT71&gt;1,"❌ KAL S"&amp;$AT71,IF($AU71&gt;1,"❌ KAL TD"&amp;$AU71,CHOOSE($AP71,"PRACOVNÍ DEN","VÍKEND","SVÁTEK","VÍKEND +SVÁTEK")))))</f>
        <v>---</v>
      </c>
      <c r="D71" s="24" t="str">
        <f aca="false">IF($AR71=0,"---",IF($AS71&gt;1,"❌ KAL D"&amp;$AS71,IF($AT71&gt;1,"❌ KAL S"&amp;$AT71,IF($AU71&gt;1,"❌ KAL TD"&amp;$AU71,CHOOSE($AR71,"Velký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71" s="39" t="str">
        <f aca="false">IF($AN71=0,"---",IF($AS71&gt;1,"❌ KAL D"&amp;$AS71,IF($AT71&gt;1,"❌ KAL S"&amp;$AT71,IF($AU71&gt;1,"❌ KAL TD"&amp;$AU71,$AN71))))</f>
        <v>---</v>
      </c>
      <c r="F71" s="40"/>
      <c r="G71" s="41"/>
      <c r="H71" s="41"/>
      <c r="I71" s="42" t="str">
        <f aca="false">IF($AX71=0,"---",IF($AZ71=0,"❌ PD1 0",IF($AZ71=2,"❌ PD1 2",IF($AZ71=3,"❌ PD1 3",TEXT(INT($AX71/60),"00")&amp;":"&amp;TEXT(MOD($AX71,60),"00")&amp;":00"))))</f>
        <v>---</v>
      </c>
      <c r="J71" s="41"/>
      <c r="K71" s="41"/>
      <c r="L71" s="42" t="str">
        <f aca="false">IF($BA71=0,"---",IF($BC71=0,"❌ PD2 0",IF($BC71=2,"❌ PD2 2",IF($BC71=3,"❌ PD2 3",TEXT(INT($BA71/60),"00")&amp;":"&amp;TEXT(MOD($BA71,60),"00")&amp;":00"))))</f>
        <v>---</v>
      </c>
      <c r="M71" s="41"/>
      <c r="N71" s="41"/>
      <c r="O71" s="42" t="str">
        <f aca="false">IF($BD71=0,"---",IF($BF71=0,"❌ PD3 0",IF($BF71=2,"❌ PD3 2",IF($BF71=3,"❌ PD3 3",TEXT(INT($BD71/60),"00")&amp;":"&amp;TEXT(MOD($BD71,60),"00")&amp;":00"))))</f>
        <v>---</v>
      </c>
      <c r="P71" s="42" t="str">
        <f aca="false">IF($BG71&lt;&gt;1,"❌ PD DEN "&amp;$BG71,IF($BL71=10,"❌ PD DEN 10",IF($BI71=6,"❌ PD DEN 6",IF($BK71=5,"⚠ PD DEN 5",IF($BH71=0,"---",TEXT(INT($BH71/60),"00")&amp;":"&amp;TEXT(MOD($BH71,60),"00")&amp;":00")))))</f>
        <v>---</v>
      </c>
      <c r="Q71" s="43" t="str">
        <f aca="false">IF($BT71=10,"❌ ZDPD 10",IF($BS71=9,"❌ ZDPD 9",IF($BQ71=5,"ℹ️ ZDPD 5",IF($BN71=0,"---",TEXT(INT($BN71/60),"00")&amp;":"&amp;TEXT(MOD($BN71,60),"00")&amp;":00"))))</f>
        <v>---</v>
      </c>
      <c r="R71" s="43" t="str">
        <f aca="false">IF($BT71=10,"❌ PR PŘES 10",IF($BS71=9,"❌ PR PŘES 9",IF($BQ71=5,"ℹ️ PR PŘES 5",IF($BO71=0,"---",TEXT(INT($BO71/60),"00")&amp;":"&amp;TEXT(MOD($BO71,60),"00")&amp;":00"))))</f>
        <v>---</v>
      </c>
      <c r="S71" s="44" t="str">
        <f aca="false">IF(NOT(ISNUMBER($G71)),"---",IF(AND($G71&gt;=TIME(0,0,0),$G71&lt;TIME(6,0,0)),$G71,"---"))</f>
        <v>---</v>
      </c>
      <c r="T71" s="44" t="str">
        <f aca="false">IF(AND($H71&lt;&gt;"",$G71&lt;TIME(6,0,0)),MIN($H71,TIME(6,0,0)),"---")</f>
        <v>---</v>
      </c>
      <c r="U71" s="44" t="str">
        <f aca="false">IF($H71&gt;TIME(22,0,0),MAX($G71,TIME(22,0,0)),"---")</f>
        <v>---</v>
      </c>
      <c r="V71" s="44" t="str">
        <f aca="false">IF($H71&gt;TIME(22,0,0),$H71,"---")</f>
        <v>---</v>
      </c>
      <c r="W71" s="45" t="str">
        <f aca="false">IF($CS71&lt;&gt;1,"❌ NPD "&amp;$CS71,IF($CB71&lt;&gt;1,"❌ NPD "&amp;$CB71,IF($BZ71=0,"---",TEXT(INT($BZ71/60),"00")&amp;":"&amp;TEXT(MOD($BZ71,60),"00")&amp;":00")))</f>
        <v>---</v>
      </c>
      <c r="X71" s="44" t="str">
        <f aca="false">IF(NOT(ISNUMBER($J71)),"---",IF(AND($J71&gt;=TIME(0,0,0),$J71&lt;TIME(6,0,0)),$J71,"---"))</f>
        <v>---</v>
      </c>
      <c r="Y71" s="44" t="str">
        <f aca="false">IF(AND($K71&lt;&gt;"",$J71&lt;TIME(6,0,0)),MIN($K71,TIME(6,0,0)),"---")</f>
        <v>---</v>
      </c>
      <c r="Z71" s="44" t="str">
        <f aca="false">IF($K71&gt;TIME(22,0,0),MAX($J71,TIME(22,0,0)),"---")</f>
        <v>---</v>
      </c>
      <c r="AA71" s="44" t="str">
        <f aca="false">IF($K71&gt;TIME(22,0,0),$K71,"---")</f>
        <v>---</v>
      </c>
      <c r="AB71" s="44" t="str">
        <f aca="false">IF($CS71&lt;&gt;1,"❌ NPD "&amp;$CS71,IF($CI71&lt;&gt;1,"❌ NPD "&amp;$CI71,IF($CG71=0,"---",TEXT(INT($CG71/60),"00")&amp;":"&amp;TEXT(MOD($CG71,60),"00")&amp;":00")))</f>
        <v>---</v>
      </c>
      <c r="AC71" s="44" t="str">
        <f aca="false">IF(NOT(ISNUMBER($M71)),"---",IF(AND($M71&gt;=TIME(0,0,0),$M71&lt;TIME(6,0,0)),$M71,"---"))</f>
        <v>---</v>
      </c>
      <c r="AD71" s="44" t="str">
        <f aca="false">IF(AND($N71&lt;&gt;"",$M71&lt;TIME(6,0,0)),MIN($N71,TIME(6,0,0)),"---")</f>
        <v>---</v>
      </c>
      <c r="AE71" s="44" t="str">
        <f aca="false">IF($N71&gt;TIME(22,0,0),MAX($M71,TIME(22,0,0)),"---")</f>
        <v>---</v>
      </c>
      <c r="AF71" s="44" t="str">
        <f aca="false">IF($N71&gt;TIME(22,0,0),$N71,"---")</f>
        <v>---</v>
      </c>
      <c r="AG71" s="46" t="str">
        <f aca="false">IF($CS71&lt;&gt;1,"❌ NPD "&amp;$CS71,IF($CP71&lt;&gt;1,"❌ NPD "&amp;$CP71,IF($CN71=0,"---",TEXT(INT($CN71/60),"00")&amp;":"&amp;TEXT(MOD($CN71,60),"00")&amp;":00")))</f>
        <v>---</v>
      </c>
      <c r="AH71" s="46" t="str">
        <f aca="false">IF($CS71&lt;&gt;1,"❌ NPD "&amp;$CS71,IF(MIN($CB71,$CI71,$CP71)&lt;&gt;1,"❌ NPD "&amp;MIN($CB71,$CI71,CP71),IF($CQ71=0,"---",TEXT(INT($CQ71/60),"00")&amp;":"&amp;TEXT(MOD($CQ71,60),"00")&amp;":00")))</f>
        <v>---</v>
      </c>
      <c r="AI71" s="46" t="str">
        <f aca="false">IF($CV71&lt;&gt;1,"❌ PR VÍK "&amp;$CV71,IF($CW71=10,"❌ PR VÍK 10",IF($CU71=0,"---",TEXT(INT($CT71/60),"00")&amp;":"&amp;TEXT(MOD($CT71,60),"00")&amp;":00")))</f>
        <v>---</v>
      </c>
      <c r="AJ71" s="45" t="str">
        <f aca="false">IF($CZ71&lt;&gt;1,"❌ PR SV "&amp;$CZ71,IF($DA71=10,"❌ PR SV 10",IF($CX71=0,"---",TEXT(INT($CX71/60),"00")&amp;":"&amp;TEXT(MOD($CX71,60),"00")&amp;":00")))</f>
        <v>---</v>
      </c>
      <c r="AK71" s="19"/>
      <c r="AL71" s="39" t="n">
        <f aca="false">IF($AQ71=0,0,IF($AQ71&lt;&gt;0,YEAR($AQ$15)))</f>
        <v>0</v>
      </c>
      <c r="AM71" s="39" t="n">
        <f aca="false">IF($AQ71=0,0,IF($AQ71&lt;&gt;0,CHOOSE(MONTH($AQ$15), 1,2,3,4,5,6, 7,8,9,10,11,12)))</f>
        <v>0</v>
      </c>
      <c r="AN71" s="39" t="n">
        <f aca="false">IF($AQ71=0,0,WEEKNUM($AQ71,2))</f>
        <v>0</v>
      </c>
      <c r="AO71" s="47" t="n">
        <f aca="false">IF($AQ71=0,0,WEEKDAY($AQ71,2))</f>
        <v>0</v>
      </c>
      <c r="AP71" s="48" t="n">
        <f aca="false">IF($AQ71=0,0, IF(AND($AO71&gt;5,$AR71&lt;&gt;0),4, IF($AR71&lt;&gt;0,3, IF($AO71&gt;5,2, 1))))</f>
        <v>0</v>
      </c>
      <c r="AQ71" s="61" t="n">
        <f aca="false">IF($AQ67=0,0,IF(MONTH($AQ67+1)=MONTH($AQ67),$AQ67+1,0))</f>
        <v>0</v>
      </c>
      <c r="AR71" s="50" t="n">
        <f aca="false">IF($AO71=0,0, IF(AND($AL$3&lt;&gt;0,$AQ71=$AL$3-2),1, IF(AND($AL$3&lt;&gt;0,$AQ71=$AL$3+1),2, IF(AND(DAY($AQ71)=1, MONTH($AQ71)=1),3, IF(AND(DAY($AQ71)=1, MONTH($AQ71)=5),4, IF(AND(DAY($AQ71)=8, MONTH($AQ71)=5),5, IF(AND(DAY($AQ71)=5, MONTH($AQ71)=7),6, IF(AND(DAY($AQ71)=6, MONTH($AQ71)=7),7, IF(AND(DAY($AQ71)=28, MONTH($AQ71)=9),8, IF(AND(DAY($AQ71)=28, MONTH($AQ71)=10),9, IF(AND(DAY($AQ71)=17, MONTH($AQ71)=11),10, IF(AND(DAY($AQ71)=24, MONTH($AQ71)=12),11, IF(AND(DAY($AQ71)=25, MONTH($AQ71)=12),12, IF(AND(DAY($AQ71)=26, MONTH($AQ71)=12),13,0))))))))))))))</f>
        <v>0</v>
      </c>
      <c r="AS71" s="50" t="n">
        <f aca="false">IF($AQ71=0,IF(OR($AO71&lt;&gt;0,$AP71&lt;&gt;0,$AR71&lt;&gt;0),2,1),IF(WEEKDAY($AQ71,2)&lt;&gt;$AO71,3,1))</f>
        <v>1</v>
      </c>
      <c r="AT71" s="50" t="n">
        <f aca="false">IF($AR71=0,1,IF(OR($AR71&lt;1,$AR71&gt;13),3,IF($AQ71=0,2,1)))</f>
        <v>1</v>
      </c>
      <c r="AU71" s="50" t="n">
        <f aca="false">IF($AQ71=0,1,IF(AND($AO71&gt;5,$AR71&lt;&gt;0, $AP71&lt;&gt;4),4,IF(AND($AR71&lt;&gt;0,$AP71&lt;&gt;3,$AO71&lt;=5),3,IF(AND($AO71&gt;5,$AP71&lt;&gt;2,$AR71=0),2,IF(AND($AO71&lt;=5,$AR71=0,$AP71&lt;&gt;1),2,1)))))</f>
        <v>1</v>
      </c>
      <c r="AV71" s="50" t="n">
        <f aca="false">IF(MAX($AS71,$AT71,$AU71)=1,1,MAX($AS71,$AT71,$AU71))</f>
        <v>1</v>
      </c>
      <c r="AX71" s="51" t="n">
        <f aca="false">IF(OR($G71="",$H71=""),0,MAX(0,($H71-$G71)*1440))</f>
        <v>0</v>
      </c>
      <c r="AY71" s="52" t="n">
        <f aca="false">$AX71/60</f>
        <v>0</v>
      </c>
      <c r="AZ71" s="53" t="n">
        <f aca="false">IF(OR($G71="",$H71=""),1,IF(NOT(AND(ISNUMBER($G71),ISNUMBER($H71))),0,IF($H71&lt;$G71,2,IF($BH71=3,3,1))))</f>
        <v>1</v>
      </c>
      <c r="BA71" s="51" t="n">
        <f aca="false">IF(OR($J71="",$K71=""),0,MAX(0,($K71-$J71)*1440))</f>
        <v>0</v>
      </c>
      <c r="BB71" s="54" t="n">
        <f aca="false">$BA71/60</f>
        <v>0</v>
      </c>
      <c r="BC71" s="53" t="n">
        <f aca="false">IF(OR($J71="",$K71=""),1,IF(NOT(AND(ISNUMBER($J71),ISNUMBER($K71))),0,IF($K71&lt;$J71,2,IF($BH71=3,3,1))))</f>
        <v>1</v>
      </c>
      <c r="BD71" s="51" t="n">
        <f aca="false">IF(OR($M71="",$N71=""),0,MAX(0,($N71-$M71)*1440))</f>
        <v>0</v>
      </c>
      <c r="BE71" s="54" t="n">
        <f aca="false">$BD71/60</f>
        <v>0</v>
      </c>
      <c r="BF71" s="53" t="n">
        <f aca="false">IF(OR($M71="",$N71=""),1,IF(NOT(AND(ISNUMBER($M71),ISNUMBER($N71))),0,IF($N71&lt;$M71,2,IF($BH71=3,3,1))))</f>
        <v>1</v>
      </c>
      <c r="BG71" s="53" t="n">
        <f aca="false">IF(COUNTIF(AZ71,0)+COUNTIF(BC71,0)+COUNTIF(BF71,0)&gt;0,0,IF(COUNTIF(AZ71,2)+COUNTIF(BC71,2)+COUNTIF(BF71,2)&gt;0,2,IF(COUNTIF(AZ71,3)+COUNTIF(BC71,3)+COUNTIF(BF71,3)&gt;0,3,1)))</f>
        <v>1</v>
      </c>
      <c r="BH71" s="55" t="n">
        <f aca="false">IFERROR(($H71-$G71)*1440, 0)  + IFERROR(($K71-$J71)*1440, 0)  + IFERROR(($N71-$M71)*1440, 0)</f>
        <v>0</v>
      </c>
      <c r="BI71" s="56" t="n">
        <f aca="false">IF($BG71&lt;&gt;1,$BG71,IF(ABS($BH71-($AX71 +$BA71+ $BD71))&lt; 0.0001,1,6))</f>
        <v>1</v>
      </c>
      <c r="BJ71" s="57" t="n">
        <f aca="false">IF($BH71=3,3,IF($BH71=0,0,$BH71/60))</f>
        <v>0</v>
      </c>
      <c r="BK71" s="53" t="n">
        <f aca="false">IF($BG71&lt;&gt;1,$BG71,IF(ABS($BJ71*60-$BH71)&lt;0.0001,1,5))</f>
        <v>1</v>
      </c>
      <c r="BL71" s="53" t="n">
        <f aca="false">IF($BH71=0,1,IF(ABS($BH71-($AX71+$BA71+$BD71))&lt;0.0001,1,10))</f>
        <v>1</v>
      </c>
      <c r="BN71" s="58" t="n">
        <f aca="false">IF($BT71=10,10,IF($AP71&lt;&gt;1,0,IF(ISNUMBER($R$4),($R$4*60)/5,480)))</f>
        <v>0</v>
      </c>
      <c r="BO71" s="58" t="n">
        <f aca="false">IF($BG71&lt;&gt;1,$BG71,IF($AP71=1,MAX(0,$BH71-$BN71),$BH71))</f>
        <v>0</v>
      </c>
      <c r="BP71" s="57" t="n">
        <f aca="false">IF($BG71&lt;&gt;1, 0, ROUND($BO71/60,4))</f>
        <v>0</v>
      </c>
      <c r="BQ71" s="53" t="n">
        <f aca="false">IF($BG71&lt;&gt;1, $BG71,
 IF(ABS($BO71/60-$BP71)&lt; 0.0001,1,5))</f>
        <v>1</v>
      </c>
      <c r="BR71" s="53" t="n">
        <f aca="false">$BQ71</f>
        <v>1</v>
      </c>
      <c r="BS71" s="53" t="n">
        <f aca="false">IF($BH71&lt;&gt;1,1,IF(NOT(ISNUMBER($BO71)),9,IF($BO71&lt;0,9,IF($BO71&gt;$BH71,9,1))))</f>
        <v>1</v>
      </c>
      <c r="BT71" s="53" t="n">
        <f aca="false">IF($R$4="",1,IF(NOT(ISNUMBER($R$4)),10,IF($R$4&lt;=0,10,IF($R$4&gt;40,10,IF(MOD($R$4,1)&lt;&gt;0,10,1)))))</f>
        <v>1</v>
      </c>
      <c r="BV71" s="55" t="n">
        <f aca="false">IF(OR($G71="",$H71=""),0,MAX(0,(MIN($H71,TIME(6,0,0))-MAX($G71,TIME(0,0,0))) * 1440))</f>
        <v>0</v>
      </c>
      <c r="BW71" s="54" t="n">
        <f aca="false">$BV71/60</f>
        <v>0</v>
      </c>
      <c r="BX71" s="55" t="n">
        <f aca="false">IF(OR($G71="",$H71=""),0,MAX(0,(MIN($H71,1)-MAX($G71,TIME(22,0,0)))*1440))</f>
        <v>0</v>
      </c>
      <c r="BY71" s="54" t="n">
        <f aca="false">$BX71/60</f>
        <v>0</v>
      </c>
      <c r="BZ71" s="55" t="n">
        <f aca="false">$BV71+$BX71</f>
        <v>0</v>
      </c>
      <c r="CA71" s="54" t="n">
        <f aca="false">$BW71+$BY71</f>
        <v>0</v>
      </c>
      <c r="CB71" s="56" t="n">
        <f aca="false">IF($AX71=0,1,IF(NOT(ISNUMBER($BZ71)),0,IF($BZ71&lt;0,7,IF($BZ71&gt;$AX71,8,IF(NOT(ISNUMBER($AX71)),10,1)))))</f>
        <v>1</v>
      </c>
      <c r="CC71" s="55" t="n">
        <f aca="false">IF(OR($J71="",$K71=""),0,MAX(0,(MIN($K71,TIME(6,0,0))-MAX($J71,TIME(0,0,0))) * 1440))</f>
        <v>0</v>
      </c>
      <c r="CD71" s="54" t="n">
        <f aca="false">$CC71/60</f>
        <v>0</v>
      </c>
      <c r="CE71" s="55" t="n">
        <f aca="false">IF(OR($J71="",$K71=""),0,MAX(0,(MIN($K71,1)-MAX($J71,TIME(22,0,0)))*1440))</f>
        <v>0</v>
      </c>
      <c r="CF71" s="54" t="n">
        <f aca="false">$CE71/60</f>
        <v>0</v>
      </c>
      <c r="CG71" s="55" t="n">
        <f aca="false">$CC71+$CE71</f>
        <v>0</v>
      </c>
      <c r="CH71" s="54" t="n">
        <f aca="false">$CD71+$CF71</f>
        <v>0</v>
      </c>
      <c r="CI71" s="56" t="n">
        <f aca="false">IF($BA71=0,1,IF(NOT(ISNUMBER($CG71)),0,IF($CG71&lt;0,7,IF($CG71&gt;$BA71,8,IF(NOT(ISNUMBER($BA71)),10,1)))))</f>
        <v>1</v>
      </c>
      <c r="CJ71" s="55" t="n">
        <f aca="false">IF(OR($M71="",$N71=""),0,MAX(0,(MIN($N71,TIME(6,0,0))-MAX($M71,TIME(0,0,0)))* 1440))</f>
        <v>0</v>
      </c>
      <c r="CK71" s="54" t="n">
        <f aca="false">$CJ71/60</f>
        <v>0</v>
      </c>
      <c r="CL71" s="55" t="n">
        <f aca="false">IF(OR($M71="",$N71=""),0,MAX(0,(MIN($N71,1)-MAX($M71,TIME(22,0,0)))*1440))</f>
        <v>0</v>
      </c>
      <c r="CM71" s="54" t="n">
        <f aca="false">$CL71/60</f>
        <v>0</v>
      </c>
      <c r="CN71" s="55" t="n">
        <f aca="false">$CJ71+$CL71</f>
        <v>0</v>
      </c>
      <c r="CO71" s="54" t="n">
        <f aca="false">$CK71+$CM71</f>
        <v>0</v>
      </c>
      <c r="CP71" s="56" t="n">
        <f aca="false">IF($BD71=0,1,IF(NOT(ISNUMBER($CN71)),0,IF($CN71&lt;0,7,IF($CN71&gt;$BD71,8,IF(NOT(ISNUMBER($BD71)),10,1)))))</f>
        <v>1</v>
      </c>
      <c r="CQ71" s="55" t="n">
        <f aca="false">$BZ71+$CG71+$CN71</f>
        <v>0</v>
      </c>
      <c r="CR71" s="54" t="n">
        <f aca="false">$CA71+$CH71+$CO71</f>
        <v>0</v>
      </c>
      <c r="CS71" s="53" t="n">
        <f aca="false">IF($BG71&lt;&gt;1,$BG71,IF(OR(AND($G71&lt;&gt;"",NOT(ISNUMBER($G71))),AND($H71&lt;&gt;"",NOT(ISNUMBER($H71))),AND($J71&lt;&gt;"",NOT(ISNUMBER($J71))),AND($K71&lt;&gt;"",NOT(ISNUMBER($K71))),AND($M71&lt;&gt;"",NOT(ISNUMBER($M71))),AND($N71&lt;&gt;"",NOT(ISNUMBER($N71)))),0,IF($CQ71&gt;$BH71,10,IF(ABS($CQ71/60-$CR71) &lt; 0.0001,1,5))))</f>
        <v>1</v>
      </c>
      <c r="CT71" s="55" t="n">
        <f aca="false">IF(OR($AP71=2,$AP71=4), $BH71,0)</f>
        <v>0</v>
      </c>
      <c r="CU71" s="54" t="n">
        <f aca="false">$CT71/60</f>
        <v>0</v>
      </c>
      <c r="CV71" s="53" t="n">
        <f aca="false">IF($BG71&lt;&gt;1,$BG71,IF($CT71&gt;$BH71,10,IF(ABS($CT71/60-$CU71) &lt; 0.0001,1,5)))</f>
        <v>1</v>
      </c>
      <c r="CW71" s="53" t="n">
        <f aca="false">IF($BS71=10,10,IF($BH71=0,1,IF(NOT(ISNUMBER($CT71)),10,IF($CT71&lt;0,10,IF($CT71&gt;$BH71,10,1)))))</f>
        <v>1</v>
      </c>
      <c r="CX71" s="55" t="n">
        <f aca="false">IF(OR($AP71=3,$AP71=4), $BH71,0)</f>
        <v>0</v>
      </c>
      <c r="CY71" s="54" t="n">
        <f aca="false">$CX71/60</f>
        <v>0</v>
      </c>
      <c r="CZ71" s="53" t="n">
        <f aca="false">IF($BG71&lt;&gt;1,$BG71,IF($CX71&gt;$BH71,10,IF(ABS($CX71/60-$CY71)&lt;0.0001,1,5)))</f>
        <v>1</v>
      </c>
      <c r="DA71" s="53" t="n">
        <f aca="false">IF($BS71=10,10,IF($BH71=0,1,IF(NOT(ISNUMBER($CW71)),10,IF($CW71&lt;0,10,IF($CW71&gt;$BH71,10,1)))))</f>
        <v>1</v>
      </c>
      <c r="DC71" s="59" t="s">
        <v>20</v>
      </c>
      <c r="DD71" s="59" t="n">
        <v>3</v>
      </c>
      <c r="DE71" s="59" t="s">
        <v>151</v>
      </c>
      <c r="DF71" s="59" t="s">
        <v>215</v>
      </c>
      <c r="DG71" s="59" t="s">
        <v>216</v>
      </c>
      <c r="DH71" s="59" t="s">
        <v>217</v>
      </c>
      <c r="DI71" s="59" t="s">
        <v>218</v>
      </c>
      <c r="DJ71" s="59" t="s">
        <v>219</v>
      </c>
      <c r="DK71" s="59"/>
    </row>
    <row r="72" customFormat="false" ht="15" hidden="false" customHeight="true" outlineLevel="0" collapsed="false">
      <c r="A72" s="60"/>
      <c r="B72" s="38"/>
      <c r="C72" s="31"/>
      <c r="D72" s="24"/>
      <c r="E72" s="39"/>
      <c r="F72" s="40"/>
      <c r="G72" s="41"/>
      <c r="H72" s="41"/>
      <c r="I72" s="42"/>
      <c r="J72" s="41"/>
      <c r="K72" s="41"/>
      <c r="L72" s="42"/>
      <c r="M72" s="41"/>
      <c r="N72" s="41"/>
      <c r="O72" s="42"/>
      <c r="P72" s="42"/>
      <c r="Q72" s="43"/>
      <c r="R72" s="43"/>
      <c r="S72" s="44"/>
      <c r="T72" s="44"/>
      <c r="U72" s="44"/>
      <c r="V72" s="44"/>
      <c r="W72" s="45"/>
      <c r="X72" s="44"/>
      <c r="Y72" s="44"/>
      <c r="Z72" s="44"/>
      <c r="AA72" s="44"/>
      <c r="AB72" s="44"/>
      <c r="AC72" s="44"/>
      <c r="AD72" s="44"/>
      <c r="AE72" s="44"/>
      <c r="AF72" s="44"/>
      <c r="AG72" s="46"/>
      <c r="AH72" s="46"/>
      <c r="AI72" s="46"/>
      <c r="AJ72" s="45"/>
      <c r="AK72" s="19"/>
      <c r="AL72" s="39"/>
      <c r="AM72" s="39"/>
      <c r="AN72" s="39"/>
      <c r="AO72" s="47"/>
      <c r="AP72" s="48"/>
      <c r="AQ72" s="61"/>
      <c r="AR72" s="50"/>
      <c r="AS72" s="50"/>
      <c r="AT72" s="50"/>
      <c r="AU72" s="50"/>
      <c r="AV72" s="50"/>
      <c r="AX72" s="51"/>
      <c r="AY72" s="52"/>
      <c r="AZ72" s="53" t="s">
        <v>147</v>
      </c>
      <c r="BA72" s="51"/>
      <c r="BB72" s="54"/>
      <c r="BC72" s="53"/>
      <c r="BD72" s="51"/>
      <c r="BE72" s="54"/>
      <c r="BF72" s="53"/>
      <c r="BG72" s="53"/>
      <c r="BH72" s="55"/>
      <c r="BI72" s="56"/>
      <c r="BJ72" s="57"/>
      <c r="BK72" s="53"/>
      <c r="BL72" s="53"/>
      <c r="BN72" s="58"/>
      <c r="BO72" s="58"/>
      <c r="BP72" s="57"/>
      <c r="BQ72" s="53" t="s">
        <v>148</v>
      </c>
      <c r="BR72" s="53"/>
      <c r="BS72" s="53"/>
      <c r="BT72" s="53"/>
      <c r="BV72" s="55"/>
      <c r="BW72" s="54"/>
      <c r="BX72" s="55"/>
      <c r="BY72" s="54"/>
      <c r="BZ72" s="55"/>
      <c r="CA72" s="54"/>
      <c r="CB72" s="56"/>
      <c r="CC72" s="55"/>
      <c r="CD72" s="54"/>
      <c r="CE72" s="55"/>
      <c r="CF72" s="54"/>
      <c r="CG72" s="55"/>
      <c r="CH72" s="54"/>
      <c r="CI72" s="56"/>
      <c r="CJ72" s="55"/>
      <c r="CK72" s="54"/>
      <c r="CL72" s="55"/>
      <c r="CM72" s="54"/>
      <c r="CN72" s="55"/>
      <c r="CO72" s="54"/>
      <c r="CP72" s="56"/>
      <c r="CQ72" s="55"/>
      <c r="CR72" s="54"/>
      <c r="CS72" s="53"/>
      <c r="CT72" s="55"/>
      <c r="CU72" s="54"/>
      <c r="CV72" s="53"/>
      <c r="CW72" s="53"/>
      <c r="CX72" s="55"/>
      <c r="CY72" s="54"/>
      <c r="CZ72" s="53"/>
      <c r="DA72" s="53"/>
      <c r="DC72" s="59"/>
      <c r="DD72" s="59"/>
      <c r="DE72" s="59"/>
      <c r="DF72" s="59"/>
      <c r="DG72" s="59"/>
      <c r="DH72" s="59"/>
      <c r="DI72" s="59"/>
      <c r="DJ72" s="59"/>
      <c r="DK72" s="59"/>
    </row>
    <row r="73" customFormat="false" ht="15" hidden="false" customHeight="true" outlineLevel="0" collapsed="false">
      <c r="A73" s="60"/>
      <c r="B73" s="38"/>
      <c r="C73" s="31"/>
      <c r="D73" s="24"/>
      <c r="E73" s="39"/>
      <c r="F73" s="40"/>
      <c r="G73" s="41"/>
      <c r="H73" s="41"/>
      <c r="I73" s="42"/>
      <c r="J73" s="41"/>
      <c r="K73" s="41"/>
      <c r="L73" s="42"/>
      <c r="M73" s="41"/>
      <c r="N73" s="41"/>
      <c r="O73" s="42"/>
      <c r="P73" s="42"/>
      <c r="Q73" s="43"/>
      <c r="R73" s="43"/>
      <c r="S73" s="44"/>
      <c r="T73" s="44"/>
      <c r="U73" s="44"/>
      <c r="V73" s="44"/>
      <c r="W73" s="45"/>
      <c r="X73" s="44"/>
      <c r="Y73" s="44"/>
      <c r="Z73" s="44"/>
      <c r="AA73" s="44"/>
      <c r="AB73" s="44"/>
      <c r="AC73" s="44"/>
      <c r="AD73" s="44"/>
      <c r="AE73" s="44"/>
      <c r="AF73" s="44"/>
      <c r="AG73" s="46"/>
      <c r="AH73" s="46"/>
      <c r="AI73" s="46"/>
      <c r="AJ73" s="45"/>
      <c r="AK73" s="19"/>
      <c r="AL73" s="39"/>
      <c r="AM73" s="39"/>
      <c r="AN73" s="39"/>
      <c r="AO73" s="47"/>
      <c r="AP73" s="48"/>
      <c r="AQ73" s="61"/>
      <c r="AR73" s="50"/>
      <c r="AS73" s="50"/>
      <c r="AT73" s="50"/>
      <c r="AU73" s="50"/>
      <c r="AV73" s="50"/>
      <c r="AX73" s="51"/>
      <c r="AY73" s="52"/>
      <c r="AZ73" s="53" t="s">
        <v>149</v>
      </c>
      <c r="BA73" s="51"/>
      <c r="BB73" s="54"/>
      <c r="BC73" s="53"/>
      <c r="BD73" s="51"/>
      <c r="BE73" s="54"/>
      <c r="BF73" s="53"/>
      <c r="BG73" s="53"/>
      <c r="BH73" s="55"/>
      <c r="BI73" s="56"/>
      <c r="BJ73" s="57"/>
      <c r="BK73" s="53"/>
      <c r="BL73" s="53"/>
      <c r="BN73" s="58"/>
      <c r="BO73" s="58"/>
      <c r="BP73" s="57"/>
      <c r="BQ73" s="57"/>
      <c r="BR73" s="53"/>
      <c r="BS73" s="53"/>
      <c r="BT73" s="53"/>
      <c r="BV73" s="55"/>
      <c r="BW73" s="54"/>
      <c r="BX73" s="55"/>
      <c r="BY73" s="54"/>
      <c r="BZ73" s="55"/>
      <c r="CA73" s="54"/>
      <c r="CB73" s="56"/>
      <c r="CC73" s="55"/>
      <c r="CD73" s="54"/>
      <c r="CE73" s="55"/>
      <c r="CF73" s="54"/>
      <c r="CG73" s="55"/>
      <c r="CH73" s="54"/>
      <c r="CI73" s="56"/>
      <c r="CJ73" s="55"/>
      <c r="CK73" s="54"/>
      <c r="CL73" s="55"/>
      <c r="CM73" s="54"/>
      <c r="CN73" s="55"/>
      <c r="CO73" s="54"/>
      <c r="CP73" s="56"/>
      <c r="CQ73" s="55"/>
      <c r="CR73" s="54"/>
      <c r="CS73" s="53"/>
      <c r="CT73" s="55"/>
      <c r="CU73" s="54"/>
      <c r="CV73" s="53"/>
      <c r="CW73" s="53"/>
      <c r="CX73" s="55"/>
      <c r="CY73" s="54"/>
      <c r="CZ73" s="53"/>
      <c r="DA73" s="53"/>
      <c r="DC73" s="59"/>
      <c r="DD73" s="59"/>
      <c r="DE73" s="59"/>
      <c r="DF73" s="59"/>
      <c r="DG73" s="59"/>
      <c r="DH73" s="59"/>
      <c r="DI73" s="59"/>
      <c r="DJ73" s="59"/>
      <c r="DK73" s="59"/>
    </row>
    <row r="74" customFormat="false" ht="15" hidden="false" customHeight="true" outlineLevel="0" collapsed="false">
      <c r="A74" s="60"/>
      <c r="B74" s="38"/>
      <c r="C74" s="31"/>
      <c r="D74" s="24"/>
      <c r="E74" s="39"/>
      <c r="F74" s="40"/>
      <c r="G74" s="41"/>
      <c r="H74" s="41"/>
      <c r="I74" s="42"/>
      <c r="J74" s="41"/>
      <c r="K74" s="41"/>
      <c r="L74" s="42"/>
      <c r="M74" s="41"/>
      <c r="N74" s="41"/>
      <c r="O74" s="42"/>
      <c r="P74" s="42"/>
      <c r="Q74" s="43"/>
      <c r="R74" s="43"/>
      <c r="S74" s="44"/>
      <c r="T74" s="44"/>
      <c r="U74" s="44"/>
      <c r="V74" s="44"/>
      <c r="W74" s="45"/>
      <c r="X74" s="44"/>
      <c r="Y74" s="44"/>
      <c r="Z74" s="44"/>
      <c r="AA74" s="44"/>
      <c r="AB74" s="44"/>
      <c r="AC74" s="44"/>
      <c r="AD74" s="44"/>
      <c r="AE74" s="44"/>
      <c r="AF74" s="44"/>
      <c r="AG74" s="46"/>
      <c r="AH74" s="46"/>
      <c r="AI74" s="46"/>
      <c r="AJ74" s="45"/>
      <c r="AK74" s="19"/>
      <c r="AL74" s="39"/>
      <c r="AM74" s="39"/>
      <c r="AN74" s="39"/>
      <c r="AO74" s="47"/>
      <c r="AP74" s="48"/>
      <c r="AQ74" s="61"/>
      <c r="AR74" s="50"/>
      <c r="AS74" s="50"/>
      <c r="AT74" s="50"/>
      <c r="AU74" s="50"/>
      <c r="AV74" s="50"/>
      <c r="AX74" s="51"/>
      <c r="AY74" s="52"/>
      <c r="AZ74" s="53" t="s">
        <v>150</v>
      </c>
      <c r="BA74" s="51"/>
      <c r="BB74" s="54"/>
      <c r="BC74" s="53"/>
      <c r="BD74" s="51"/>
      <c r="BE74" s="54"/>
      <c r="BF74" s="53"/>
      <c r="BG74" s="53"/>
      <c r="BH74" s="55"/>
      <c r="BI74" s="56"/>
      <c r="BJ74" s="57"/>
      <c r="BK74" s="53"/>
      <c r="BL74" s="53"/>
      <c r="BN74" s="58"/>
      <c r="BO74" s="58"/>
      <c r="BP74" s="57"/>
      <c r="BQ74" s="57"/>
      <c r="BR74" s="53"/>
      <c r="BS74" s="53"/>
      <c r="BT74" s="53"/>
      <c r="BV74" s="55"/>
      <c r="BW74" s="54"/>
      <c r="BX74" s="55"/>
      <c r="BY74" s="54"/>
      <c r="BZ74" s="55"/>
      <c r="CA74" s="54"/>
      <c r="CB74" s="56"/>
      <c r="CC74" s="55"/>
      <c r="CD74" s="54"/>
      <c r="CE74" s="55"/>
      <c r="CF74" s="54"/>
      <c r="CG74" s="55"/>
      <c r="CH74" s="54"/>
      <c r="CI74" s="56"/>
      <c r="CJ74" s="55"/>
      <c r="CK74" s="54"/>
      <c r="CL74" s="55"/>
      <c r="CM74" s="54"/>
      <c r="CN74" s="55"/>
      <c r="CO74" s="54"/>
      <c r="CP74" s="56"/>
      <c r="CQ74" s="55"/>
      <c r="CR74" s="54"/>
      <c r="CS74" s="53"/>
      <c r="CT74" s="55"/>
      <c r="CU74" s="54"/>
      <c r="CV74" s="53"/>
      <c r="CW74" s="53"/>
      <c r="CX74" s="55"/>
      <c r="CY74" s="54"/>
      <c r="CZ74" s="53"/>
      <c r="DA74" s="53"/>
      <c r="DC74" s="59"/>
      <c r="DD74" s="59"/>
      <c r="DE74" s="59"/>
      <c r="DF74" s="59"/>
      <c r="DG74" s="59"/>
      <c r="DH74" s="59"/>
      <c r="DI74" s="59"/>
      <c r="DJ74" s="59"/>
      <c r="DK74" s="59"/>
    </row>
    <row r="75" customFormat="false" ht="15" hidden="false" customHeight="true" outlineLevel="0" collapsed="false">
      <c r="A75" s="60" t="str">
        <f aca="false">IF($AQ75=0,"---",IF($AS75&gt;1,"❌ KAL D"&amp;$AS75,IF($AT75&gt;1,"❌ KAL S"&amp;$AT75,IF($AU75&gt;1,"❌ KAL TD"&amp;$AU75,DATE(YEAR($AQ75),MONTH($AQ75),DAY($AQ75))))))</f>
        <v>---</v>
      </c>
      <c r="B75" s="38" t="str">
        <f aca="false">IF($AO75=0,"---",IF($AS75&gt;1,"❌ KAL D"&amp;$AS75,IF($AT75&gt;1,"❌ KAL S"&amp;$AT75,IF($AU75&gt;1,"❌ KAL TD"&amp;$AU75,CHOOSE($AO75,"Po","Út","St","Čt","Pá","So","Ne")))))</f>
        <v>---</v>
      </c>
      <c r="C75" s="31" t="str">
        <f aca="false">IF($AP75=0,"---",IF($AS75&gt;1,"❌ KAL D"&amp;$AS75,IF($AT75&gt;1,"❌ KAL S"&amp;$AT75,IF($AU75&gt;1,"❌ KAL TD"&amp;$AU75,CHOOSE($AP75,"PRACOVNÍ DEN","VÍKEND","SVÁTEK","VÍKEND +SVÁTEK")))))</f>
        <v>---</v>
      </c>
      <c r="D75" s="24" t="str">
        <f aca="false">IF($AR75=0,"---",IF($AS75&gt;1,"❌ KAL D"&amp;$AS75,IF($AT75&gt;1,"❌ KAL S"&amp;$AT75,IF($AU75&gt;1,"❌ KAL TD"&amp;$AU75,CHOOSE($AR75,"Velký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75" s="39" t="str">
        <f aca="false">IF($AN75=0,"---",IF($AS75&gt;1,"❌ KAL D"&amp;$AS75,IF($AT75&gt;1,"❌ KAL S"&amp;$AT75,IF($AU75&gt;1,"❌ KAL TD"&amp;$AU75,$AN75))))</f>
        <v>---</v>
      </c>
      <c r="F75" s="40"/>
      <c r="G75" s="41"/>
      <c r="H75" s="41"/>
      <c r="I75" s="42" t="str">
        <f aca="false">IF($AX75=0,"---",IF($AZ75=0,"❌ PD1 0",IF($AZ75=2,"❌ PD1 2",IF($AZ75=3,"❌ PD1 3",TEXT(INT($AX75/60),"00")&amp;":"&amp;TEXT(MOD($AX75,60),"00")&amp;":00"))))</f>
        <v>---</v>
      </c>
      <c r="J75" s="41"/>
      <c r="K75" s="41"/>
      <c r="L75" s="42" t="str">
        <f aca="false">IF($BA75=0,"---",IF($BC75=0,"❌ PD2 0",IF($BC75=2,"❌ PD2 2",IF($BC75=3,"❌ PD2 3",TEXT(INT($BA75/60),"00")&amp;":"&amp;TEXT(MOD($BA75,60),"00")&amp;":00"))))</f>
        <v>---</v>
      </c>
      <c r="M75" s="41"/>
      <c r="N75" s="41"/>
      <c r="O75" s="42" t="str">
        <f aca="false">IF($BD75=0,"---",IF($BF75=0,"❌ PD3 0",IF($BF75=2,"❌ PD3 2",IF($BF75=3,"❌ PD3 3",TEXT(INT($BD75/60),"00")&amp;":"&amp;TEXT(MOD($BD75,60),"00")&amp;":00"))))</f>
        <v>---</v>
      </c>
      <c r="P75" s="42" t="str">
        <f aca="false">IF($BG75&lt;&gt;1,"❌ PD DEN "&amp;$BG75,IF($BL75=10,"❌ PD DEN 10",IF($BI75=6,"❌ PD DEN 6",IF($BK75=5,"⚠ PD DEN 5",IF($BH75=0,"---",TEXT(INT($BH75/60),"00")&amp;":"&amp;TEXT(MOD($BH75,60),"00")&amp;":00")))))</f>
        <v>---</v>
      </c>
      <c r="Q75" s="43" t="str">
        <f aca="false">IF($BT75=10,"❌ ZDPD 10",IF($BS75=9,"❌ ZDPD 9",IF($BQ75=5,"ℹ️ ZDPD 5",IF($BN75=0,"---",TEXT(INT($BN75/60),"00")&amp;":"&amp;TEXT(MOD($BN75,60),"00")&amp;":00"))))</f>
        <v>---</v>
      </c>
      <c r="R75" s="43" t="str">
        <f aca="false">IF($BT75=10,"❌ PR PŘES 10",IF($BS75=9,"❌ PR PŘES 9",IF($BQ75=5,"ℹ️ PR PŘES 5",IF($BO75=0,"---",TEXT(INT($BO75/60),"00")&amp;":"&amp;TEXT(MOD($BO75,60),"00")&amp;":00"))))</f>
        <v>---</v>
      </c>
      <c r="S75" s="44" t="str">
        <f aca="false">IF(NOT(ISNUMBER($G75)),"---",IF(AND($G75&gt;=TIME(0,0,0),$G75&lt;TIME(6,0,0)),$G75,"---"))</f>
        <v>---</v>
      </c>
      <c r="T75" s="44" t="str">
        <f aca="false">IF(AND($H75&lt;&gt;"",$G75&lt;TIME(6,0,0)),MIN($H75,TIME(6,0,0)),"---")</f>
        <v>---</v>
      </c>
      <c r="U75" s="44" t="str">
        <f aca="false">IF($H75&gt;TIME(22,0,0),MAX($G75,TIME(22,0,0)),"---")</f>
        <v>---</v>
      </c>
      <c r="V75" s="44" t="str">
        <f aca="false">IF($H75&gt;TIME(22,0,0),$H75,"---")</f>
        <v>---</v>
      </c>
      <c r="W75" s="45" t="str">
        <f aca="false">IF($CS75&lt;&gt;1,"❌ NPD "&amp;$CS75,IF($CB75&lt;&gt;1,"❌ NPD "&amp;$CB75,IF($BZ75=0,"---",TEXT(INT($BZ75/60),"00")&amp;":"&amp;TEXT(MOD($BZ75,60),"00")&amp;":00")))</f>
        <v>---</v>
      </c>
      <c r="X75" s="44" t="str">
        <f aca="false">IF(NOT(ISNUMBER($J75)),"---",IF(AND($J75&gt;=TIME(0,0,0),$J75&lt;TIME(6,0,0)),$J75,"---"))</f>
        <v>---</v>
      </c>
      <c r="Y75" s="44" t="str">
        <f aca="false">IF(AND($K75&lt;&gt;"",$J75&lt;TIME(6,0,0)),MIN($K75,TIME(6,0,0)),"---")</f>
        <v>---</v>
      </c>
      <c r="Z75" s="44" t="str">
        <f aca="false">IF($K75&gt;TIME(22,0,0),MAX($J75,TIME(22,0,0)),"---")</f>
        <v>---</v>
      </c>
      <c r="AA75" s="44" t="str">
        <f aca="false">IF($K75&gt;TIME(22,0,0),$K75,"---")</f>
        <v>---</v>
      </c>
      <c r="AB75" s="44" t="str">
        <f aca="false">IF($CS75&lt;&gt;1,"❌ NPD "&amp;$CS75,IF($CI75&lt;&gt;1,"❌ NPD "&amp;$CI75,IF($CG75=0,"---",TEXT(INT($CG75/60),"00")&amp;":"&amp;TEXT(MOD($CG75,60),"00")&amp;":00")))</f>
        <v>---</v>
      </c>
      <c r="AC75" s="44" t="str">
        <f aca="false">IF(NOT(ISNUMBER($M75)),"---",IF(AND($M75&gt;=TIME(0,0,0),$M75&lt;TIME(6,0,0)),$M75,"---"))</f>
        <v>---</v>
      </c>
      <c r="AD75" s="44" t="str">
        <f aca="false">IF(AND($N75&lt;&gt;"",$M75&lt;TIME(6,0,0)),MIN($N75,TIME(6,0,0)),"---")</f>
        <v>---</v>
      </c>
      <c r="AE75" s="44" t="str">
        <f aca="false">IF($N75&gt;TIME(22,0,0),MAX($M75,TIME(22,0,0)),"---")</f>
        <v>---</v>
      </c>
      <c r="AF75" s="44" t="str">
        <f aca="false">IF($N75&gt;TIME(22,0,0),$N75,"---")</f>
        <v>---</v>
      </c>
      <c r="AG75" s="46" t="str">
        <f aca="false">IF($CS75&lt;&gt;1,"❌ NPD "&amp;$CS75,IF($CP75&lt;&gt;1,"❌ NPD "&amp;$CP75,IF($CN75=0,"---",TEXT(INT($CN75/60),"00")&amp;":"&amp;TEXT(MOD($CN75,60),"00")&amp;":00")))</f>
        <v>---</v>
      </c>
      <c r="AH75" s="46" t="str">
        <f aca="false">IF($CS75&lt;&gt;1,"❌ NPD "&amp;$CS75,IF(MIN($CB75,$CI75,$CP75)&lt;&gt;1,"❌ NPD "&amp;MIN($CB75,$CI75,CP75),IF($CQ75=0,"---",TEXT(INT($CQ75/60),"00")&amp;":"&amp;TEXT(MOD($CQ75,60),"00")&amp;":00")))</f>
        <v>---</v>
      </c>
      <c r="AI75" s="46" t="str">
        <f aca="false">IF($CV75&lt;&gt;1,"❌ PR VÍK "&amp;$CV75,IF($CW75=10,"❌ PR VÍK 10",IF($CU75=0,"---",TEXT(INT($CT75/60),"00")&amp;":"&amp;TEXT(MOD($CT75,60),"00")&amp;":00")))</f>
        <v>---</v>
      </c>
      <c r="AJ75" s="45" t="str">
        <f aca="false">IF($CZ75&lt;&gt;1,"❌ PR SV "&amp;$CZ75,IF($DA75=10,"❌ PR SV 10",IF($CX75=0,"---",TEXT(INT($CX75/60),"00")&amp;":"&amp;TEXT(MOD($CX75,60),"00")&amp;":00")))</f>
        <v>---</v>
      </c>
      <c r="AK75" s="19"/>
      <c r="AL75" s="39" t="n">
        <f aca="false">IF($AQ75=0,0,IF($AQ75&lt;&gt;0,YEAR($AQ$15)))</f>
        <v>0</v>
      </c>
      <c r="AM75" s="39" t="n">
        <f aca="false">IF($AQ75=0,0,IF($AQ75&lt;&gt;0,CHOOSE(MONTH($AQ$15), 1,2,3,4,5,6, 7,8,9,10,11,12)))</f>
        <v>0</v>
      </c>
      <c r="AN75" s="39" t="n">
        <f aca="false">IF($AQ75=0,0,WEEKNUM($AQ75,2))</f>
        <v>0</v>
      </c>
      <c r="AO75" s="47" t="n">
        <f aca="false">IF($AQ75=0,0,WEEKDAY($AQ75,2))</f>
        <v>0</v>
      </c>
      <c r="AP75" s="48" t="n">
        <f aca="false">IF($AQ75=0,0, IF(AND($AO75&gt;5,$AR75&lt;&gt;0),4, IF($AR75&lt;&gt;0,3, IF($AO75&gt;5,2, 1))))</f>
        <v>0</v>
      </c>
      <c r="AQ75" s="61" t="n">
        <f aca="false">IF($AQ71=0,0,IF(MONTH($AQ71+1)=MONTH($AQ71),$AQ71+1,0))</f>
        <v>0</v>
      </c>
      <c r="AR75" s="50" t="n">
        <f aca="false">IF($AO75=0,0, IF(AND($AL$3&lt;&gt;0,$AQ75=$AL$3-2),1, IF(AND($AL$3&lt;&gt;0,$AQ75=$AL$3+1),2, IF(AND(DAY($AQ75)=1, MONTH($AQ75)=1),3, IF(AND(DAY($AQ75)=1, MONTH($AQ75)=5),4, IF(AND(DAY($AQ75)=8, MONTH($AQ75)=5),5, IF(AND(DAY($AQ75)=5, MONTH($AQ75)=7),6, IF(AND(DAY($AQ75)=6, MONTH($AQ75)=7),7, IF(AND(DAY($AQ75)=28, MONTH($AQ75)=9),8, IF(AND(DAY($AQ75)=28, MONTH($AQ75)=10),9, IF(AND(DAY($AQ75)=17, MONTH($AQ75)=11),10, IF(AND(DAY($AQ75)=24, MONTH($AQ75)=12),11, IF(AND(DAY($AQ75)=25, MONTH($AQ75)=12),12, IF(AND(DAY($AQ75)=26, MONTH($AQ75)=12),13,0))))))))))))))</f>
        <v>0</v>
      </c>
      <c r="AS75" s="50" t="n">
        <f aca="false">IF($AQ75=0,IF(OR($AO75&lt;&gt;0,$AP75&lt;&gt;0,$AR75&lt;&gt;0),2,1),IF(WEEKDAY($AQ75,2)&lt;&gt;$AO75,3,1))</f>
        <v>1</v>
      </c>
      <c r="AT75" s="50" t="n">
        <f aca="false">IF($AR75=0,1,IF(OR($AR75&lt;1,$AR75&gt;13),3,IF($AQ75=0,2,1)))</f>
        <v>1</v>
      </c>
      <c r="AU75" s="50" t="n">
        <f aca="false">IF($AQ75=0,1,IF(AND($AO75&gt;5,$AR75&lt;&gt;0, $AP75&lt;&gt;4),4,IF(AND($AR75&lt;&gt;0,$AP75&lt;&gt;3,$AO75&lt;=5),3,IF(AND($AO75&gt;5,$AP75&lt;&gt;2,$AR75=0),2,IF(AND($AO75&lt;=5,$AR75=0,$AP75&lt;&gt;1),2,1)))))</f>
        <v>1</v>
      </c>
      <c r="AV75" s="50" t="n">
        <f aca="false">IF(MAX($AS75,$AT75,$AU75)=1,1,MAX($AS75,$AT75,$AU75))</f>
        <v>1</v>
      </c>
      <c r="AX75" s="51" t="n">
        <f aca="false">IF(OR($G75="",$H75=""),0,MAX(0,($H75-$G75)*1440))</f>
        <v>0</v>
      </c>
      <c r="AY75" s="52" t="n">
        <f aca="false">$AX75/60</f>
        <v>0</v>
      </c>
      <c r="AZ75" s="53" t="n">
        <f aca="false">IF(OR($G75="",$H75=""),1,IF(NOT(AND(ISNUMBER($G75),ISNUMBER($H75))),0,IF($H75&lt;$G75,2,IF($BH75=3,3,1))))</f>
        <v>1</v>
      </c>
      <c r="BA75" s="51" t="n">
        <f aca="false">IF(OR($J75="",$K75=""),0,MAX(0,($K75-$J75)*1440))</f>
        <v>0</v>
      </c>
      <c r="BB75" s="54" t="n">
        <f aca="false">$BA75/60</f>
        <v>0</v>
      </c>
      <c r="BC75" s="53" t="n">
        <f aca="false">IF(OR($J75="",$K75=""),1,IF(NOT(AND(ISNUMBER($J75),ISNUMBER($K75))),0,IF($K75&lt;$J75,2,IF($BH75=3,3,1))))</f>
        <v>1</v>
      </c>
      <c r="BD75" s="51" t="n">
        <f aca="false">IF(OR($M75="",$N75=""),0,MAX(0,($N75-$M75)*1440))</f>
        <v>0</v>
      </c>
      <c r="BE75" s="54" t="n">
        <f aca="false">$BD75/60</f>
        <v>0</v>
      </c>
      <c r="BF75" s="53" t="n">
        <f aca="false">IF(OR($M75="",$N75=""),1,IF(NOT(AND(ISNUMBER($M75),ISNUMBER($N75))),0,IF($N75&lt;$M75,2,IF($BH75=3,3,1))))</f>
        <v>1</v>
      </c>
      <c r="BG75" s="53" t="n">
        <f aca="false">IF(COUNTIF(AZ75,0)+COUNTIF(BC75,0)+COUNTIF(BF75,0)&gt;0,0,IF(COUNTIF(AZ75,2)+COUNTIF(BC75,2)+COUNTIF(BF75,2)&gt;0,2,IF(COUNTIF(AZ75,3)+COUNTIF(BC75,3)+COUNTIF(BF75,3)&gt;0,3,1)))</f>
        <v>1</v>
      </c>
      <c r="BH75" s="55" t="n">
        <f aca="false">IFERROR(($H75-$G75)*1440, 0)  + IFERROR(($K75-$J75)*1440, 0)  + IFERROR(($N75-$M75)*1440, 0)</f>
        <v>0</v>
      </c>
      <c r="BI75" s="56" t="n">
        <f aca="false">IF($BG75&lt;&gt;1,$BG75,IF(ABS($BH75-($AX75 +$BA75+ $BD75))&lt; 0.0001,1,6))</f>
        <v>1</v>
      </c>
      <c r="BJ75" s="57" t="n">
        <f aca="false">IF($BH75=3,3,IF($BH75=0,0,$BH75/60))</f>
        <v>0</v>
      </c>
      <c r="BK75" s="53" t="n">
        <f aca="false">IF($BG75&lt;&gt;1,$BG75,IF(ABS($BJ75*60-$BH75)&lt;0.0001,1,5))</f>
        <v>1</v>
      </c>
      <c r="BL75" s="53" t="n">
        <f aca="false">IF($BH75=0,1,IF(ABS($BH75-($AX75+$BA75+$BD75))&lt;0.0001,1,10))</f>
        <v>1</v>
      </c>
      <c r="BN75" s="58" t="n">
        <f aca="false">IF($BT75=10,10,IF($AP75&lt;&gt;1,0,IF(ISNUMBER($R$4),($R$4*60)/5,480)))</f>
        <v>0</v>
      </c>
      <c r="BO75" s="58" t="n">
        <f aca="false">IF($BG75&lt;&gt;1,$BG75,IF($AP75=1,MAX(0,$BH75-$BN75),$BH75))</f>
        <v>0</v>
      </c>
      <c r="BP75" s="57" t="n">
        <f aca="false">IF($BG75&lt;&gt;1, 0, ROUND($BO75/60,4))</f>
        <v>0</v>
      </c>
      <c r="BQ75" s="53" t="n">
        <f aca="false">IF($BG75&lt;&gt;1, $BG75,
 IF(ABS($BO75/60-$BP75)&lt; 0.0001,1,5))</f>
        <v>1</v>
      </c>
      <c r="BR75" s="53" t="n">
        <f aca="false">$BQ75</f>
        <v>1</v>
      </c>
      <c r="BS75" s="53" t="n">
        <f aca="false">IF($BH75&lt;&gt;1,1,IF(NOT(ISNUMBER($BO75)),9,IF($BO75&lt;0,9,IF($BO75&gt;$BH75,9,1))))</f>
        <v>1</v>
      </c>
      <c r="BT75" s="53" t="n">
        <f aca="false">IF($R$4="",1,IF(NOT(ISNUMBER($R$4)),10,IF($R$4&lt;=0,10,IF($R$4&gt;40,10,IF(MOD($R$4,1)&lt;&gt;0,10,1)))))</f>
        <v>1</v>
      </c>
      <c r="BV75" s="55" t="n">
        <f aca="false">IF(OR($G75="",$H75=""),0,MAX(0,(MIN($H75,TIME(6,0,0))-MAX($G75,TIME(0,0,0))) * 1440))</f>
        <v>0</v>
      </c>
      <c r="BW75" s="54" t="n">
        <f aca="false">$BV75/60</f>
        <v>0</v>
      </c>
      <c r="BX75" s="55" t="n">
        <f aca="false">IF(OR($G75="",$H75=""),0,MAX(0,(MIN($H75,1)-MAX($G75,TIME(22,0,0)))*1440))</f>
        <v>0</v>
      </c>
      <c r="BY75" s="54" t="n">
        <f aca="false">$BX75/60</f>
        <v>0</v>
      </c>
      <c r="BZ75" s="55" t="n">
        <f aca="false">$BV75+$BX75</f>
        <v>0</v>
      </c>
      <c r="CA75" s="54" t="n">
        <f aca="false">$BW75+$BY75</f>
        <v>0</v>
      </c>
      <c r="CB75" s="56" t="n">
        <f aca="false">IF($AX75=0,1,IF(NOT(ISNUMBER($BZ75)),0,IF($BZ75&lt;0,7,IF($BZ75&gt;$AX75,8,IF(NOT(ISNUMBER($AX75)),10,1)))))</f>
        <v>1</v>
      </c>
      <c r="CC75" s="55" t="n">
        <f aca="false">IF(OR($J75="",$K75=""),0,MAX(0,(MIN($K75,TIME(6,0,0))-MAX($J75,TIME(0,0,0))) * 1440))</f>
        <v>0</v>
      </c>
      <c r="CD75" s="54" t="n">
        <f aca="false">$CC75/60</f>
        <v>0</v>
      </c>
      <c r="CE75" s="55" t="n">
        <f aca="false">IF(OR($J75="",$K75=""),0,MAX(0,(MIN($K75,1)-MAX($J75,TIME(22,0,0)))*1440))</f>
        <v>0</v>
      </c>
      <c r="CF75" s="54" t="n">
        <f aca="false">$CE75/60</f>
        <v>0</v>
      </c>
      <c r="CG75" s="55" t="n">
        <f aca="false">$CC75+$CE75</f>
        <v>0</v>
      </c>
      <c r="CH75" s="54" t="n">
        <f aca="false">$CD75+$CF75</f>
        <v>0</v>
      </c>
      <c r="CI75" s="56" t="n">
        <f aca="false">IF($BA75=0,1,IF(NOT(ISNUMBER($CG75)),0,IF($CG75&lt;0,7,IF($CG75&gt;$BA75,8,IF(NOT(ISNUMBER($BA75)),10,1)))))</f>
        <v>1</v>
      </c>
      <c r="CJ75" s="55" t="n">
        <f aca="false">IF(OR($M75="",$N75=""),0,MAX(0,(MIN($N75,TIME(6,0,0))-MAX($M75,TIME(0,0,0)))* 1440))</f>
        <v>0</v>
      </c>
      <c r="CK75" s="54" t="n">
        <f aca="false">$CJ75/60</f>
        <v>0</v>
      </c>
      <c r="CL75" s="55" t="n">
        <f aca="false">IF(OR($M75="",$N75=""),0,MAX(0,(MIN($N75,1)-MAX($M75,TIME(22,0,0)))*1440))</f>
        <v>0</v>
      </c>
      <c r="CM75" s="54" t="n">
        <f aca="false">$CL75/60</f>
        <v>0</v>
      </c>
      <c r="CN75" s="55" t="n">
        <f aca="false">$CJ75+$CL75</f>
        <v>0</v>
      </c>
      <c r="CO75" s="54" t="n">
        <f aca="false">$CK75+$CM75</f>
        <v>0</v>
      </c>
      <c r="CP75" s="56" t="n">
        <f aca="false">IF($BD75=0,1,IF(NOT(ISNUMBER($CN75)),0,IF($CN75&lt;0,7,IF($CN75&gt;$BD75,8,IF(NOT(ISNUMBER($BD75)),10,1)))))</f>
        <v>1</v>
      </c>
      <c r="CQ75" s="55" t="n">
        <f aca="false">$BZ75+$CG75+$CN75</f>
        <v>0</v>
      </c>
      <c r="CR75" s="54" t="n">
        <f aca="false">$CA75+$CH75+$CO75</f>
        <v>0</v>
      </c>
      <c r="CS75" s="53" t="n">
        <f aca="false">IF($BG75&lt;&gt;1,$BG75,IF(OR(AND($G75&lt;&gt;"",NOT(ISNUMBER($G75))),AND($H75&lt;&gt;"",NOT(ISNUMBER($H75))),AND($J75&lt;&gt;"",NOT(ISNUMBER($J75))),AND($K75&lt;&gt;"",NOT(ISNUMBER($K75))),AND($M75&lt;&gt;"",NOT(ISNUMBER($M75))),AND($N75&lt;&gt;"",NOT(ISNUMBER($N75)))),0,IF($CQ75&gt;$BH75,10,IF(ABS($CQ75/60-$CR75) &lt; 0.0001,1,5))))</f>
        <v>1</v>
      </c>
      <c r="CT75" s="55" t="n">
        <f aca="false">IF(OR($AP75=2,$AP75=4), $BH75,0)</f>
        <v>0</v>
      </c>
      <c r="CU75" s="54" t="n">
        <f aca="false">$CT75/60</f>
        <v>0</v>
      </c>
      <c r="CV75" s="53" t="n">
        <f aca="false">IF($BG75&lt;&gt;1,$BG75,IF($CT75&gt;$BH75,10,IF(ABS($CT75/60-$CU75) &lt; 0.0001,1,5)))</f>
        <v>1</v>
      </c>
      <c r="CW75" s="53" t="n">
        <f aca="false">IF($BS75=10,10,IF($BH75=0,1,IF(NOT(ISNUMBER($CT75)),10,IF($CT75&lt;0,10,IF($CT75&gt;$BH75,10,1)))))</f>
        <v>1</v>
      </c>
      <c r="CX75" s="55" t="n">
        <f aca="false">IF(OR($AP75=3,$AP75=4), $BH75,0)</f>
        <v>0</v>
      </c>
      <c r="CY75" s="54" t="n">
        <f aca="false">$CX75/60</f>
        <v>0</v>
      </c>
      <c r="CZ75" s="53" t="n">
        <f aca="false">IF($BG75&lt;&gt;1,$BG75,IF($CX75&gt;$BH75,10,IF(ABS($CX75/60-$CY75)&lt;0.0001,1,5)))</f>
        <v>1</v>
      </c>
      <c r="DA75" s="53" t="n">
        <f aca="false">IF($BS75=10,10,IF($BH75=0,1,IF(NOT(ISNUMBER($CW75)),10,IF($CW75&lt;0,10,IF($CW75&gt;$BH75,10,1)))))</f>
        <v>1</v>
      </c>
      <c r="DC75" s="59" t="s">
        <v>21</v>
      </c>
      <c r="DD75" s="59" t="n">
        <v>1</v>
      </c>
      <c r="DE75" s="59" t="s">
        <v>200</v>
      </c>
      <c r="DF75" s="59" t="s">
        <v>220</v>
      </c>
      <c r="DG75" s="59" t="s">
        <v>221</v>
      </c>
      <c r="DH75" s="59" t="s">
        <v>222</v>
      </c>
      <c r="DI75" s="59" t="s">
        <v>204</v>
      </c>
      <c r="DJ75" s="59" t="s">
        <v>223</v>
      </c>
      <c r="DK75" s="59"/>
    </row>
    <row r="76" customFormat="false" ht="15" hidden="false" customHeight="true" outlineLevel="0" collapsed="false">
      <c r="A76" s="60"/>
      <c r="B76" s="38"/>
      <c r="C76" s="31"/>
      <c r="D76" s="24"/>
      <c r="E76" s="39"/>
      <c r="F76" s="40"/>
      <c r="G76" s="41"/>
      <c r="H76" s="41"/>
      <c r="I76" s="42"/>
      <c r="J76" s="41"/>
      <c r="K76" s="41"/>
      <c r="L76" s="42"/>
      <c r="M76" s="41"/>
      <c r="N76" s="41"/>
      <c r="O76" s="42"/>
      <c r="P76" s="42"/>
      <c r="Q76" s="43"/>
      <c r="R76" s="43"/>
      <c r="S76" s="44"/>
      <c r="T76" s="44"/>
      <c r="U76" s="44"/>
      <c r="V76" s="44"/>
      <c r="W76" s="45"/>
      <c r="X76" s="44"/>
      <c r="Y76" s="44"/>
      <c r="Z76" s="44"/>
      <c r="AA76" s="44"/>
      <c r="AB76" s="44"/>
      <c r="AC76" s="44"/>
      <c r="AD76" s="44"/>
      <c r="AE76" s="44"/>
      <c r="AF76" s="44"/>
      <c r="AG76" s="46"/>
      <c r="AH76" s="46"/>
      <c r="AI76" s="46"/>
      <c r="AJ76" s="45"/>
      <c r="AK76" s="19"/>
      <c r="AL76" s="39"/>
      <c r="AM76" s="39"/>
      <c r="AN76" s="39"/>
      <c r="AO76" s="47"/>
      <c r="AP76" s="48"/>
      <c r="AQ76" s="61"/>
      <c r="AR76" s="50"/>
      <c r="AS76" s="50"/>
      <c r="AT76" s="50"/>
      <c r="AU76" s="50"/>
      <c r="AV76" s="50"/>
      <c r="AX76" s="51"/>
      <c r="AY76" s="52"/>
      <c r="AZ76" s="53" t="s">
        <v>147</v>
      </c>
      <c r="BA76" s="51"/>
      <c r="BB76" s="54"/>
      <c r="BC76" s="53"/>
      <c r="BD76" s="51"/>
      <c r="BE76" s="54"/>
      <c r="BF76" s="53"/>
      <c r="BG76" s="53"/>
      <c r="BH76" s="55"/>
      <c r="BI76" s="56"/>
      <c r="BJ76" s="57"/>
      <c r="BK76" s="53"/>
      <c r="BL76" s="53"/>
      <c r="BN76" s="58"/>
      <c r="BO76" s="58"/>
      <c r="BP76" s="57"/>
      <c r="BQ76" s="53" t="s">
        <v>148</v>
      </c>
      <c r="BR76" s="53"/>
      <c r="BS76" s="53"/>
      <c r="BT76" s="53"/>
      <c r="BV76" s="55"/>
      <c r="BW76" s="54"/>
      <c r="BX76" s="55"/>
      <c r="BY76" s="54"/>
      <c r="BZ76" s="55"/>
      <c r="CA76" s="54"/>
      <c r="CB76" s="56"/>
      <c r="CC76" s="55"/>
      <c r="CD76" s="54"/>
      <c r="CE76" s="55"/>
      <c r="CF76" s="54"/>
      <c r="CG76" s="55"/>
      <c r="CH76" s="54"/>
      <c r="CI76" s="56"/>
      <c r="CJ76" s="55"/>
      <c r="CK76" s="54"/>
      <c r="CL76" s="55"/>
      <c r="CM76" s="54"/>
      <c r="CN76" s="55"/>
      <c r="CO76" s="54"/>
      <c r="CP76" s="56"/>
      <c r="CQ76" s="55"/>
      <c r="CR76" s="54"/>
      <c r="CS76" s="53"/>
      <c r="CT76" s="55"/>
      <c r="CU76" s="54"/>
      <c r="CV76" s="53"/>
      <c r="CW76" s="53"/>
      <c r="CX76" s="55"/>
      <c r="CY76" s="54"/>
      <c r="CZ76" s="53"/>
      <c r="DA76" s="53"/>
      <c r="DC76" s="59"/>
      <c r="DD76" s="59"/>
      <c r="DE76" s="59"/>
      <c r="DF76" s="59"/>
      <c r="DG76" s="59"/>
      <c r="DH76" s="59"/>
      <c r="DI76" s="59"/>
      <c r="DJ76" s="59"/>
      <c r="DK76" s="59"/>
    </row>
    <row r="77" customFormat="false" ht="15" hidden="false" customHeight="true" outlineLevel="0" collapsed="false">
      <c r="A77" s="60"/>
      <c r="B77" s="38"/>
      <c r="C77" s="31"/>
      <c r="D77" s="24"/>
      <c r="E77" s="39"/>
      <c r="F77" s="40"/>
      <c r="G77" s="41"/>
      <c r="H77" s="41"/>
      <c r="I77" s="42"/>
      <c r="J77" s="41"/>
      <c r="K77" s="41"/>
      <c r="L77" s="42"/>
      <c r="M77" s="41"/>
      <c r="N77" s="41"/>
      <c r="O77" s="42"/>
      <c r="P77" s="42"/>
      <c r="Q77" s="43"/>
      <c r="R77" s="43"/>
      <c r="S77" s="44"/>
      <c r="T77" s="44"/>
      <c r="U77" s="44"/>
      <c r="V77" s="44"/>
      <c r="W77" s="45"/>
      <c r="X77" s="44"/>
      <c r="Y77" s="44"/>
      <c r="Z77" s="44"/>
      <c r="AA77" s="44"/>
      <c r="AB77" s="44"/>
      <c r="AC77" s="44"/>
      <c r="AD77" s="44"/>
      <c r="AE77" s="44"/>
      <c r="AF77" s="44"/>
      <c r="AG77" s="46"/>
      <c r="AH77" s="46"/>
      <c r="AI77" s="46"/>
      <c r="AJ77" s="45"/>
      <c r="AK77" s="19"/>
      <c r="AL77" s="39"/>
      <c r="AM77" s="39"/>
      <c r="AN77" s="39"/>
      <c r="AO77" s="47"/>
      <c r="AP77" s="48"/>
      <c r="AQ77" s="61"/>
      <c r="AR77" s="50"/>
      <c r="AS77" s="50"/>
      <c r="AT77" s="50"/>
      <c r="AU77" s="50"/>
      <c r="AV77" s="50"/>
      <c r="AX77" s="51"/>
      <c r="AY77" s="52"/>
      <c r="AZ77" s="53" t="s">
        <v>149</v>
      </c>
      <c r="BA77" s="51"/>
      <c r="BB77" s="54"/>
      <c r="BC77" s="53"/>
      <c r="BD77" s="51"/>
      <c r="BE77" s="54"/>
      <c r="BF77" s="53"/>
      <c r="BG77" s="53"/>
      <c r="BH77" s="55"/>
      <c r="BI77" s="56"/>
      <c r="BJ77" s="57"/>
      <c r="BK77" s="53"/>
      <c r="BL77" s="53"/>
      <c r="BN77" s="58"/>
      <c r="BO77" s="58"/>
      <c r="BP77" s="57"/>
      <c r="BQ77" s="57"/>
      <c r="BR77" s="53"/>
      <c r="BS77" s="53"/>
      <c r="BT77" s="53"/>
      <c r="BV77" s="55"/>
      <c r="BW77" s="54"/>
      <c r="BX77" s="55"/>
      <c r="BY77" s="54"/>
      <c r="BZ77" s="55"/>
      <c r="CA77" s="54"/>
      <c r="CB77" s="56"/>
      <c r="CC77" s="55"/>
      <c r="CD77" s="54"/>
      <c r="CE77" s="55"/>
      <c r="CF77" s="54"/>
      <c r="CG77" s="55"/>
      <c r="CH77" s="54"/>
      <c r="CI77" s="56"/>
      <c r="CJ77" s="55"/>
      <c r="CK77" s="54"/>
      <c r="CL77" s="55"/>
      <c r="CM77" s="54"/>
      <c r="CN77" s="55"/>
      <c r="CO77" s="54"/>
      <c r="CP77" s="56"/>
      <c r="CQ77" s="55"/>
      <c r="CR77" s="54"/>
      <c r="CS77" s="53"/>
      <c r="CT77" s="55"/>
      <c r="CU77" s="54"/>
      <c r="CV77" s="53"/>
      <c r="CW77" s="53"/>
      <c r="CX77" s="55"/>
      <c r="CY77" s="54"/>
      <c r="CZ77" s="53"/>
      <c r="DA77" s="53"/>
      <c r="DC77" s="59"/>
      <c r="DD77" s="59"/>
      <c r="DE77" s="59"/>
      <c r="DF77" s="59"/>
      <c r="DG77" s="59"/>
      <c r="DH77" s="59"/>
      <c r="DI77" s="59"/>
      <c r="DJ77" s="59"/>
      <c r="DK77" s="59"/>
    </row>
    <row r="78" customFormat="false" ht="15" hidden="false" customHeight="true" outlineLevel="0" collapsed="false">
      <c r="A78" s="60"/>
      <c r="B78" s="38"/>
      <c r="C78" s="31"/>
      <c r="D78" s="24"/>
      <c r="E78" s="39"/>
      <c r="F78" s="40"/>
      <c r="G78" s="41"/>
      <c r="H78" s="41"/>
      <c r="I78" s="42"/>
      <c r="J78" s="41"/>
      <c r="K78" s="41"/>
      <c r="L78" s="42"/>
      <c r="M78" s="41"/>
      <c r="N78" s="41"/>
      <c r="O78" s="42"/>
      <c r="P78" s="42"/>
      <c r="Q78" s="43"/>
      <c r="R78" s="43"/>
      <c r="S78" s="44"/>
      <c r="T78" s="44"/>
      <c r="U78" s="44"/>
      <c r="V78" s="44"/>
      <c r="W78" s="45"/>
      <c r="X78" s="44"/>
      <c r="Y78" s="44"/>
      <c r="Z78" s="44"/>
      <c r="AA78" s="44"/>
      <c r="AB78" s="44"/>
      <c r="AC78" s="44"/>
      <c r="AD78" s="44"/>
      <c r="AE78" s="44"/>
      <c r="AF78" s="44"/>
      <c r="AG78" s="46"/>
      <c r="AH78" s="46"/>
      <c r="AI78" s="46"/>
      <c r="AJ78" s="45"/>
      <c r="AK78" s="19"/>
      <c r="AL78" s="39"/>
      <c r="AM78" s="39"/>
      <c r="AN78" s="39"/>
      <c r="AO78" s="47"/>
      <c r="AP78" s="48"/>
      <c r="AQ78" s="61"/>
      <c r="AR78" s="50"/>
      <c r="AS78" s="50"/>
      <c r="AT78" s="50"/>
      <c r="AU78" s="50"/>
      <c r="AV78" s="50"/>
      <c r="AX78" s="51"/>
      <c r="AY78" s="52"/>
      <c r="AZ78" s="53" t="s">
        <v>150</v>
      </c>
      <c r="BA78" s="51"/>
      <c r="BB78" s="54"/>
      <c r="BC78" s="53"/>
      <c r="BD78" s="51"/>
      <c r="BE78" s="54"/>
      <c r="BF78" s="53"/>
      <c r="BG78" s="53"/>
      <c r="BH78" s="55"/>
      <c r="BI78" s="56"/>
      <c r="BJ78" s="57"/>
      <c r="BK78" s="53"/>
      <c r="BL78" s="53"/>
      <c r="BN78" s="58"/>
      <c r="BO78" s="58"/>
      <c r="BP78" s="57"/>
      <c r="BQ78" s="57"/>
      <c r="BR78" s="53"/>
      <c r="BS78" s="53"/>
      <c r="BT78" s="53"/>
      <c r="BV78" s="55"/>
      <c r="BW78" s="54"/>
      <c r="BX78" s="55"/>
      <c r="BY78" s="54"/>
      <c r="BZ78" s="55"/>
      <c r="CA78" s="54"/>
      <c r="CB78" s="56"/>
      <c r="CC78" s="55"/>
      <c r="CD78" s="54"/>
      <c r="CE78" s="55"/>
      <c r="CF78" s="54"/>
      <c r="CG78" s="55"/>
      <c r="CH78" s="54"/>
      <c r="CI78" s="56"/>
      <c r="CJ78" s="55"/>
      <c r="CK78" s="54"/>
      <c r="CL78" s="55"/>
      <c r="CM78" s="54"/>
      <c r="CN78" s="55"/>
      <c r="CO78" s="54"/>
      <c r="CP78" s="56"/>
      <c r="CQ78" s="55"/>
      <c r="CR78" s="54"/>
      <c r="CS78" s="53"/>
      <c r="CT78" s="55"/>
      <c r="CU78" s="54"/>
      <c r="CV78" s="53"/>
      <c r="CW78" s="53"/>
      <c r="CX78" s="55"/>
      <c r="CY78" s="54"/>
      <c r="CZ78" s="53"/>
      <c r="DA78" s="53"/>
      <c r="DC78" s="59"/>
      <c r="DD78" s="59"/>
      <c r="DE78" s="59"/>
      <c r="DF78" s="59"/>
      <c r="DG78" s="59"/>
      <c r="DH78" s="59"/>
      <c r="DI78" s="59"/>
      <c r="DJ78" s="59"/>
      <c r="DK78" s="59"/>
    </row>
    <row r="79" customFormat="false" ht="15" hidden="false" customHeight="true" outlineLevel="0" collapsed="false">
      <c r="A79" s="60" t="str">
        <f aca="false">IF($AQ79=0,"---",IF($AS79&gt;1,"❌ KAL D"&amp;$AS79,IF($AT79&gt;1,"❌ KAL S"&amp;$AT79,IF($AU79&gt;1,"❌ KAL TD"&amp;$AU79,DATE(YEAR($AQ79),MONTH($AQ79),DAY($AQ79))))))</f>
        <v>---</v>
      </c>
      <c r="B79" s="38" t="str">
        <f aca="false">IF($AO79=0,"---",IF($AS79&gt;1,"❌ KAL D"&amp;$AS79,IF($AT79&gt;1,"❌ KAL S"&amp;$AT79,IF($AU79&gt;1,"❌ KAL TD"&amp;$AU79,CHOOSE($AO79,"Po","Út","St","Čt","Pá","So","Ne")))))</f>
        <v>---</v>
      </c>
      <c r="C79" s="31" t="str">
        <f aca="false">IF($AP79=0,"---",IF($AS79&gt;1,"❌ KAL D"&amp;$AS79,IF($AT79&gt;1,"❌ KAL S"&amp;$AT79,IF($AU79&gt;1,"❌ KAL TD"&amp;$AU79,CHOOSE($AP79,"PRACOVNÍ DEN","VÍKEND","SVÁTEK","VÍKEND +SVÁTEK")))))</f>
        <v>---</v>
      </c>
      <c r="D79" s="24" t="str">
        <f aca="false">IF($AR79=0,"---",IF($AS79&gt;1,"❌ KAL D"&amp;$AS79,IF($AT79&gt;1,"❌ KAL S"&amp;$AT79,IF($AU79&gt;1,"❌ KAL TD"&amp;$AU79,CHOOSE($AR79,"Velký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79" s="39" t="str">
        <f aca="false">IF($AN79=0,"---",IF($AS79&gt;1,"❌ KAL D"&amp;$AS79,IF($AT79&gt;1,"❌ KAL S"&amp;$AT79,IF($AU79&gt;1,"❌ KAL TD"&amp;$AU79,$AN79))))</f>
        <v>---</v>
      </c>
      <c r="F79" s="40"/>
      <c r="G79" s="41"/>
      <c r="H79" s="41"/>
      <c r="I79" s="42" t="str">
        <f aca="false">IF($AX79=0,"---",IF($AZ79=0,"❌ PD1 0",IF($AZ79=2,"❌ PD1 2",IF($AZ79=3,"❌ PD1 3",TEXT(INT($AX79/60),"00")&amp;":"&amp;TEXT(MOD($AX79,60),"00")&amp;":00"))))</f>
        <v>---</v>
      </c>
      <c r="J79" s="41"/>
      <c r="K79" s="41"/>
      <c r="L79" s="42" t="str">
        <f aca="false">IF($BA79=0,"---",IF($BC79=0,"❌ PD2 0",IF($BC79=2,"❌ PD2 2",IF($BC79=3,"❌ PD2 3",TEXT(INT($BA79/60),"00")&amp;":"&amp;TEXT(MOD($BA79,60),"00")&amp;":00"))))</f>
        <v>---</v>
      </c>
      <c r="M79" s="41"/>
      <c r="N79" s="41"/>
      <c r="O79" s="42" t="str">
        <f aca="false">IF($BD79=0,"---",IF($BF79=0,"❌ PD3 0",IF($BF79=2,"❌ PD3 2",IF($BF79=3,"❌ PD3 3",TEXT(INT($BD79/60),"00")&amp;":"&amp;TEXT(MOD($BD79,60),"00")&amp;":00"))))</f>
        <v>---</v>
      </c>
      <c r="P79" s="42" t="str">
        <f aca="false">IF($BG79&lt;&gt;1,"❌ PD DEN "&amp;$BG79,IF($BL79=10,"❌ PD DEN 10",IF($BI79=6,"❌ PD DEN 6",IF($BK79=5,"⚠ PD DEN 5",IF($BH79=0,"---",TEXT(INT($BH79/60),"00")&amp;":"&amp;TEXT(MOD($BH79,60),"00")&amp;":00")))))</f>
        <v>---</v>
      </c>
      <c r="Q79" s="43" t="str">
        <f aca="false">IF($BT79=10,"❌ ZDPD 10",IF($BS79=9,"❌ ZDPD 9",IF($BQ79=5,"ℹ️ ZDPD 5",IF($BN79=0,"---",TEXT(INT($BN79/60),"00")&amp;":"&amp;TEXT(MOD($BN79,60),"00")&amp;":00"))))</f>
        <v>---</v>
      </c>
      <c r="R79" s="43" t="str">
        <f aca="false">IF($BT79=10,"❌ PR PŘES 10",IF($BS79=9,"❌ PR PŘES 9",IF($BQ79=5,"ℹ️ PR PŘES 5",IF($BO79=0,"---",TEXT(INT($BO79/60),"00")&amp;":"&amp;TEXT(MOD($BO79,60),"00")&amp;":00"))))</f>
        <v>---</v>
      </c>
      <c r="S79" s="44" t="str">
        <f aca="false">IF(NOT(ISNUMBER($G79)),"---",IF(AND($G79&gt;=TIME(0,0,0),$G79&lt;TIME(6,0,0)),$G79,"---"))</f>
        <v>---</v>
      </c>
      <c r="T79" s="44" t="str">
        <f aca="false">IF(AND($H79&lt;&gt;"",$G79&lt;TIME(6,0,0)),MIN($H79,TIME(6,0,0)),"---")</f>
        <v>---</v>
      </c>
      <c r="U79" s="44" t="str">
        <f aca="false">IF($H79&gt;TIME(22,0,0),MAX($G79,TIME(22,0,0)),"---")</f>
        <v>---</v>
      </c>
      <c r="V79" s="44" t="str">
        <f aca="false">IF($H79&gt;TIME(22,0,0),$H79,"---")</f>
        <v>---</v>
      </c>
      <c r="W79" s="45" t="str">
        <f aca="false">IF($CS79&lt;&gt;1,"❌ NPD "&amp;$CS79,IF($CB79&lt;&gt;1,"❌ NPD "&amp;$CB79,IF($BZ79=0,"---",TEXT(INT($BZ79/60),"00")&amp;":"&amp;TEXT(MOD($BZ79,60),"00")&amp;":00")))</f>
        <v>---</v>
      </c>
      <c r="X79" s="44" t="str">
        <f aca="false">IF(NOT(ISNUMBER($J79)),"---",IF(AND($J79&gt;=TIME(0,0,0),$J79&lt;TIME(6,0,0)),$J79,"---"))</f>
        <v>---</v>
      </c>
      <c r="Y79" s="44" t="str">
        <f aca="false">IF(AND($K79&lt;&gt;"",$J79&lt;TIME(6,0,0)),MIN($K79,TIME(6,0,0)),"---")</f>
        <v>---</v>
      </c>
      <c r="Z79" s="44" t="str">
        <f aca="false">IF($K79&gt;TIME(22,0,0),MAX($J79,TIME(22,0,0)),"---")</f>
        <v>---</v>
      </c>
      <c r="AA79" s="44" t="str">
        <f aca="false">IF($K79&gt;TIME(22,0,0),$K79,"---")</f>
        <v>---</v>
      </c>
      <c r="AB79" s="44" t="str">
        <f aca="false">IF($CS79&lt;&gt;1,"❌ NPD "&amp;$CS79,IF($CI79&lt;&gt;1,"❌ NPD "&amp;$CI79,IF($CG79=0,"---",TEXT(INT($CG79/60),"00")&amp;":"&amp;TEXT(MOD($CG79,60),"00")&amp;":00")))</f>
        <v>---</v>
      </c>
      <c r="AC79" s="44" t="str">
        <f aca="false">IF(NOT(ISNUMBER($M79)),"---",IF(AND($M79&gt;=TIME(0,0,0),$M79&lt;TIME(6,0,0)),$M79,"---"))</f>
        <v>---</v>
      </c>
      <c r="AD79" s="44" t="str">
        <f aca="false">IF(AND($N79&lt;&gt;"",$M79&lt;TIME(6,0,0)),MIN($N79,TIME(6,0,0)),"---")</f>
        <v>---</v>
      </c>
      <c r="AE79" s="44" t="str">
        <f aca="false">IF($N79&gt;TIME(22,0,0),MAX($M79,TIME(22,0,0)),"---")</f>
        <v>---</v>
      </c>
      <c r="AF79" s="44" t="str">
        <f aca="false">IF($N79&gt;TIME(22,0,0),$N79,"---")</f>
        <v>---</v>
      </c>
      <c r="AG79" s="46" t="str">
        <f aca="false">IF($CS79&lt;&gt;1,"❌ NPD "&amp;$CS79,IF($CP79&lt;&gt;1,"❌ NPD "&amp;$CP79,IF($CN79=0,"---",TEXT(INT($CN79/60),"00")&amp;":"&amp;TEXT(MOD($CN79,60),"00")&amp;":00")))</f>
        <v>---</v>
      </c>
      <c r="AH79" s="46" t="str">
        <f aca="false">IF($CS79&lt;&gt;1,"❌ NPD "&amp;$CS79,IF(MIN($CB79,$CI79,$CP79)&lt;&gt;1,"❌ NPD "&amp;MIN($CB79,$CI79,CP79),IF($CQ79=0,"---",TEXT(INT($CQ79/60),"00")&amp;":"&amp;TEXT(MOD($CQ79,60),"00")&amp;":00")))</f>
        <v>---</v>
      </c>
      <c r="AI79" s="46" t="str">
        <f aca="false">IF($CV79&lt;&gt;1,"❌ PR VÍK "&amp;$CV79,IF($CW79=10,"❌ PR VÍK 10",IF($CU79=0,"---",TEXT(INT($CT79/60),"00")&amp;":"&amp;TEXT(MOD($CT79,60),"00")&amp;":00")))</f>
        <v>---</v>
      </c>
      <c r="AJ79" s="45" t="str">
        <f aca="false">IF($CZ79&lt;&gt;1,"❌ PR SV "&amp;$CZ79,IF($DA79=10,"❌ PR SV 10",IF($CX79=0,"---",TEXT(INT($CX79/60),"00")&amp;":"&amp;TEXT(MOD($CX79,60),"00")&amp;":00")))</f>
        <v>---</v>
      </c>
      <c r="AK79" s="19"/>
      <c r="AL79" s="39" t="n">
        <f aca="false">IF($AQ79=0,0,IF($AQ79&lt;&gt;0,YEAR($AQ$15)))</f>
        <v>0</v>
      </c>
      <c r="AM79" s="39" t="n">
        <f aca="false">IF($AQ79=0,0,IF($AQ79&lt;&gt;0,CHOOSE(MONTH($AQ$15), 1,2,3,4,5,6, 7,8,9,10,11,12)))</f>
        <v>0</v>
      </c>
      <c r="AN79" s="39" t="n">
        <f aca="false">IF($AQ79=0,0,WEEKNUM($AQ79,2))</f>
        <v>0</v>
      </c>
      <c r="AO79" s="47" t="n">
        <f aca="false">IF($AQ79=0,0,WEEKDAY($AQ79,2))</f>
        <v>0</v>
      </c>
      <c r="AP79" s="48" t="n">
        <f aca="false">IF($AQ79=0,0, IF(AND($AO79&gt;5,$AR79&lt;&gt;0),4, IF($AR79&lt;&gt;0,3, IF($AO79&gt;5,2, 1))))</f>
        <v>0</v>
      </c>
      <c r="AQ79" s="61" t="n">
        <f aca="false">IF($AQ75=0,0,IF(MONTH($AQ75+1)=MONTH($AQ75),$AQ75+1,0))</f>
        <v>0</v>
      </c>
      <c r="AR79" s="50" t="n">
        <f aca="false">IF($AO79=0,0, IF(AND($AL$3&lt;&gt;0,$AQ79=$AL$3-2),1, IF(AND($AL$3&lt;&gt;0,$AQ79=$AL$3+1),2, IF(AND(DAY($AQ79)=1, MONTH($AQ79)=1),3, IF(AND(DAY($AQ79)=1, MONTH($AQ79)=5),4, IF(AND(DAY($AQ79)=8, MONTH($AQ79)=5),5, IF(AND(DAY($AQ79)=5, MONTH($AQ79)=7),6, IF(AND(DAY($AQ79)=6, MONTH($AQ79)=7),7, IF(AND(DAY($AQ79)=28, MONTH($AQ79)=9),8, IF(AND(DAY($AQ79)=28, MONTH($AQ79)=10),9, IF(AND(DAY($AQ79)=17, MONTH($AQ79)=11),10, IF(AND(DAY($AQ79)=24, MONTH($AQ79)=12),11, IF(AND(DAY($AQ79)=25, MONTH($AQ79)=12),12, IF(AND(DAY($AQ79)=26, MONTH($AQ79)=12),13,0))))))))))))))</f>
        <v>0</v>
      </c>
      <c r="AS79" s="50" t="n">
        <f aca="false">IF($AQ79=0,IF(OR($AO79&lt;&gt;0,$AP79&lt;&gt;0,$AR79&lt;&gt;0),2,1),IF(WEEKDAY($AQ79,2)&lt;&gt;$AO79,3,1))</f>
        <v>1</v>
      </c>
      <c r="AT79" s="50" t="n">
        <f aca="false">IF($AR79=0,1,IF(OR($AR79&lt;1,$AR79&gt;13),3,IF($AQ79=0,2,1)))</f>
        <v>1</v>
      </c>
      <c r="AU79" s="50" t="n">
        <f aca="false">IF($AQ79=0,1,IF(AND($AO79&gt;5,$AR79&lt;&gt;0, $AP79&lt;&gt;4),4,IF(AND($AR79&lt;&gt;0,$AP79&lt;&gt;3,$AO79&lt;=5),3,IF(AND($AO79&gt;5,$AP79&lt;&gt;2,$AR79=0),2,IF(AND($AO79&lt;=5,$AR79=0,$AP79&lt;&gt;1),2,1)))))</f>
        <v>1</v>
      </c>
      <c r="AV79" s="50" t="n">
        <f aca="false">IF(MAX($AS79,$AT79,$AU79)=1,1,MAX($AS79,$AT79,$AU79))</f>
        <v>1</v>
      </c>
      <c r="AX79" s="51" t="n">
        <f aca="false">IF(OR($G79="",$H79=""),0,MAX(0,($H79-$G79)*1440))</f>
        <v>0</v>
      </c>
      <c r="AY79" s="52" t="n">
        <f aca="false">$AX79/60</f>
        <v>0</v>
      </c>
      <c r="AZ79" s="53" t="n">
        <f aca="false">IF(OR($G79="",$H79=""),1,IF(NOT(AND(ISNUMBER($G79),ISNUMBER($H79))),0,IF($H79&lt;$G79,2,IF($BH79=3,3,1))))</f>
        <v>1</v>
      </c>
      <c r="BA79" s="51" t="n">
        <f aca="false">IF(OR($J79="",$K79=""),0,MAX(0,($K79-$J79)*1440))</f>
        <v>0</v>
      </c>
      <c r="BB79" s="54" t="n">
        <f aca="false">$BA79/60</f>
        <v>0</v>
      </c>
      <c r="BC79" s="53" t="n">
        <f aca="false">IF(OR($J79="",$K79=""),1,IF(NOT(AND(ISNUMBER($J79),ISNUMBER($K79))),0,IF($K79&lt;$J79,2,IF($BH79=3,3,1))))</f>
        <v>1</v>
      </c>
      <c r="BD79" s="51" t="n">
        <f aca="false">IF(OR($M79="",$N79=""),0,MAX(0,($N79-$M79)*1440))</f>
        <v>0</v>
      </c>
      <c r="BE79" s="54" t="n">
        <f aca="false">$BD79/60</f>
        <v>0</v>
      </c>
      <c r="BF79" s="53" t="n">
        <f aca="false">IF(OR($M79="",$N79=""),1,IF(NOT(AND(ISNUMBER($M79),ISNUMBER($N79))),0,IF($N79&lt;$M79,2,IF($BH79=3,3,1))))</f>
        <v>1</v>
      </c>
      <c r="BG79" s="53" t="n">
        <f aca="false">IF(COUNTIF(AZ79,0)+COUNTIF(BC79,0)+COUNTIF(BF79,0)&gt;0,0,IF(COUNTIF(AZ79,2)+COUNTIF(BC79,2)+COUNTIF(BF79,2)&gt;0,2,IF(COUNTIF(AZ79,3)+COUNTIF(BC79,3)+COUNTIF(BF79,3)&gt;0,3,1)))</f>
        <v>1</v>
      </c>
      <c r="BH79" s="55" t="n">
        <f aca="false">IFERROR(($H79-$G79)*1440, 0)  + IFERROR(($K79-$J79)*1440, 0)  + IFERROR(($N79-$M79)*1440, 0)</f>
        <v>0</v>
      </c>
      <c r="BI79" s="56" t="n">
        <f aca="false">IF($BG79&lt;&gt;1,$BG79,IF(ABS($BH79-($AX79 +$BA79+ $BD79))&lt; 0.0001,1,6))</f>
        <v>1</v>
      </c>
      <c r="BJ79" s="57" t="n">
        <f aca="false">IF($BH79=3,3,IF($BH79=0,0,$BH79/60))</f>
        <v>0</v>
      </c>
      <c r="BK79" s="53" t="n">
        <f aca="false">IF($BG79&lt;&gt;1,$BG79,IF(ABS($BJ79*60-$BH79)&lt;0.0001,1,5))</f>
        <v>1</v>
      </c>
      <c r="BL79" s="53" t="n">
        <f aca="false">IF($BH79=0,1,IF(ABS($BH79-($AX79+$BA79+$BD79))&lt;0.0001,1,10))</f>
        <v>1</v>
      </c>
      <c r="BN79" s="58" t="n">
        <f aca="false">IF($BT79=10,10,IF($AP79&lt;&gt;1,0,IF(ISNUMBER($R$4),($R$4*60)/5,480)))</f>
        <v>0</v>
      </c>
      <c r="BO79" s="58" t="n">
        <f aca="false">IF($BG79&lt;&gt;1,$BG79,IF($AP79=1,MAX(0,$BH79-$BN79),$BH79))</f>
        <v>0</v>
      </c>
      <c r="BP79" s="57" t="n">
        <f aca="false">IF($BG79&lt;&gt;1, 0, ROUND($BO79/60,4))</f>
        <v>0</v>
      </c>
      <c r="BQ79" s="53" t="n">
        <f aca="false">IF($BG79&lt;&gt;1, $BG79,
 IF(ABS($BO79/60-$BP79)&lt; 0.0001,1,5))</f>
        <v>1</v>
      </c>
      <c r="BR79" s="53" t="n">
        <f aca="false">$BQ79</f>
        <v>1</v>
      </c>
      <c r="BS79" s="53" t="n">
        <f aca="false">IF($BH79&lt;&gt;1,1,IF(NOT(ISNUMBER($BO79)),9,IF($BO79&lt;0,9,IF($BO79&gt;$BH79,9,1))))</f>
        <v>1</v>
      </c>
      <c r="BT79" s="53" t="n">
        <f aca="false">IF($R$4="",1,IF(NOT(ISNUMBER($R$4)),10,IF($R$4&lt;=0,10,IF($R$4&gt;40,10,IF(MOD($R$4,1)&lt;&gt;0,10,1)))))</f>
        <v>1</v>
      </c>
      <c r="BV79" s="55" t="n">
        <f aca="false">IF(OR($G79="",$H79=""),0,MAX(0,(MIN($H79,TIME(6,0,0))-MAX($G79,TIME(0,0,0))) * 1440))</f>
        <v>0</v>
      </c>
      <c r="BW79" s="54" t="n">
        <f aca="false">$BV79/60</f>
        <v>0</v>
      </c>
      <c r="BX79" s="55" t="n">
        <f aca="false">IF(OR($G79="",$H79=""),0,MAX(0,(MIN($H79,1)-MAX($G79,TIME(22,0,0)))*1440))</f>
        <v>0</v>
      </c>
      <c r="BY79" s="54" t="n">
        <f aca="false">$BX79/60</f>
        <v>0</v>
      </c>
      <c r="BZ79" s="55" t="n">
        <f aca="false">$BV79+$BX79</f>
        <v>0</v>
      </c>
      <c r="CA79" s="54" t="n">
        <f aca="false">$BW79+$BY79</f>
        <v>0</v>
      </c>
      <c r="CB79" s="56" t="n">
        <f aca="false">IF($AX79=0,1,IF(NOT(ISNUMBER($BZ79)),0,IF($BZ79&lt;0,7,IF($BZ79&gt;$AX79,8,IF(NOT(ISNUMBER($AX79)),10,1)))))</f>
        <v>1</v>
      </c>
      <c r="CC79" s="55" t="n">
        <f aca="false">IF(OR($J79="",$K79=""),0,MAX(0,(MIN($K79,TIME(6,0,0))-MAX($J79,TIME(0,0,0))) * 1440))</f>
        <v>0</v>
      </c>
      <c r="CD79" s="54" t="n">
        <f aca="false">$CC79/60</f>
        <v>0</v>
      </c>
      <c r="CE79" s="55" t="n">
        <f aca="false">IF(OR($J79="",$K79=""),0,MAX(0,(MIN($K79,1)-MAX($J79,TIME(22,0,0)))*1440))</f>
        <v>0</v>
      </c>
      <c r="CF79" s="54" t="n">
        <f aca="false">$CE79/60</f>
        <v>0</v>
      </c>
      <c r="CG79" s="55" t="n">
        <f aca="false">$CC79+$CE79</f>
        <v>0</v>
      </c>
      <c r="CH79" s="54" t="n">
        <f aca="false">$CD79+$CF79</f>
        <v>0</v>
      </c>
      <c r="CI79" s="56" t="n">
        <f aca="false">IF($BA79=0,1,IF(NOT(ISNUMBER($CG79)),0,IF($CG79&lt;0,7,IF($CG79&gt;$BA79,8,IF(NOT(ISNUMBER($BA79)),10,1)))))</f>
        <v>1</v>
      </c>
      <c r="CJ79" s="55" t="n">
        <f aca="false">IF(OR($M79="",$N79=""),0,MAX(0,(MIN($N79,TIME(6,0,0))-MAX($M79,TIME(0,0,0)))* 1440))</f>
        <v>0</v>
      </c>
      <c r="CK79" s="54" t="n">
        <f aca="false">$CJ79/60</f>
        <v>0</v>
      </c>
      <c r="CL79" s="55" t="n">
        <f aca="false">IF(OR($M79="",$N79=""),0,MAX(0,(MIN($N79,1)-MAX($M79,TIME(22,0,0)))*1440))</f>
        <v>0</v>
      </c>
      <c r="CM79" s="54" t="n">
        <f aca="false">$CL79/60</f>
        <v>0</v>
      </c>
      <c r="CN79" s="55" t="n">
        <f aca="false">$CJ79+$CL79</f>
        <v>0</v>
      </c>
      <c r="CO79" s="54" t="n">
        <f aca="false">$CK79+$CM79</f>
        <v>0</v>
      </c>
      <c r="CP79" s="56" t="n">
        <f aca="false">IF($BD79=0,1,IF(NOT(ISNUMBER($CN79)),0,IF($CN79&lt;0,7,IF($CN79&gt;$BD79,8,IF(NOT(ISNUMBER($BD79)),10,1)))))</f>
        <v>1</v>
      </c>
      <c r="CQ79" s="55" t="n">
        <f aca="false">$BZ79+$CG79+$CN79</f>
        <v>0</v>
      </c>
      <c r="CR79" s="54" t="n">
        <f aca="false">$CA79+$CH79+$CO79</f>
        <v>0</v>
      </c>
      <c r="CS79" s="53" t="n">
        <f aca="false">IF($BG79&lt;&gt;1,$BG79,IF(OR(AND($G79&lt;&gt;"",NOT(ISNUMBER($G79))),AND($H79&lt;&gt;"",NOT(ISNUMBER($H79))),AND($J79&lt;&gt;"",NOT(ISNUMBER($J79))),AND($K79&lt;&gt;"",NOT(ISNUMBER($K79))),AND($M79&lt;&gt;"",NOT(ISNUMBER($M79))),AND($N79&lt;&gt;"",NOT(ISNUMBER($N79)))),0,IF($CQ79&gt;$BH79,10,IF(ABS($CQ79/60-$CR79) &lt; 0.0001,1,5))))</f>
        <v>1</v>
      </c>
      <c r="CT79" s="55" t="n">
        <f aca="false">IF(OR($AP79=2,$AP79=4), $BH79,0)</f>
        <v>0</v>
      </c>
      <c r="CU79" s="54" t="n">
        <f aca="false">$CT79/60</f>
        <v>0</v>
      </c>
      <c r="CV79" s="53" t="n">
        <f aca="false">IF($BG79&lt;&gt;1,$BG79,IF($CT79&gt;$BH79,10,IF(ABS($CT79/60-$CU79) &lt; 0.0001,1,5)))</f>
        <v>1</v>
      </c>
      <c r="CW79" s="53" t="n">
        <f aca="false">IF($BS79=10,10,IF($BH79=0,1,IF(NOT(ISNUMBER($CT79)),10,IF($CT79&lt;0,10,IF($CT79&gt;$BH79,10,1)))))</f>
        <v>1</v>
      </c>
      <c r="CX79" s="55" t="n">
        <f aca="false">IF(OR($AP79=3,$AP79=4), $BH79,0)</f>
        <v>0</v>
      </c>
      <c r="CY79" s="54" t="n">
        <f aca="false">$CX79/60</f>
        <v>0</v>
      </c>
      <c r="CZ79" s="53" t="n">
        <f aca="false">IF($BG79&lt;&gt;1,$BG79,IF($CX79&gt;$BH79,10,IF(ABS($CX79/60-$CY79)&lt;0.0001,1,5)))</f>
        <v>1</v>
      </c>
      <c r="DA79" s="53" t="n">
        <f aca="false">IF($BS79=10,10,IF($BH79=0,1,IF(NOT(ISNUMBER($CW79)),10,IF($CW79&lt;0,10,IF($CW79&gt;$BH79,10,1)))))</f>
        <v>1</v>
      </c>
      <c r="DC79" s="59" t="s">
        <v>21</v>
      </c>
      <c r="DD79" s="59" t="n">
        <v>0</v>
      </c>
      <c r="DE79" s="59" t="s">
        <v>151</v>
      </c>
      <c r="DF79" s="59" t="s">
        <v>224</v>
      </c>
      <c r="DG79" s="59" t="s">
        <v>225</v>
      </c>
      <c r="DH79" s="59" t="s">
        <v>222</v>
      </c>
      <c r="DI79" s="59" t="s">
        <v>226</v>
      </c>
      <c r="DJ79" s="59" t="s">
        <v>227</v>
      </c>
      <c r="DK79" s="59"/>
    </row>
    <row r="80" customFormat="false" ht="15" hidden="false" customHeight="true" outlineLevel="0" collapsed="false">
      <c r="A80" s="60"/>
      <c r="B80" s="38"/>
      <c r="C80" s="31"/>
      <c r="D80" s="24"/>
      <c r="E80" s="39"/>
      <c r="F80" s="40"/>
      <c r="G80" s="41"/>
      <c r="H80" s="41"/>
      <c r="I80" s="42"/>
      <c r="J80" s="41"/>
      <c r="K80" s="41"/>
      <c r="L80" s="42"/>
      <c r="M80" s="41"/>
      <c r="N80" s="41"/>
      <c r="O80" s="42"/>
      <c r="P80" s="42"/>
      <c r="Q80" s="43"/>
      <c r="R80" s="43"/>
      <c r="S80" s="44"/>
      <c r="T80" s="44"/>
      <c r="U80" s="44"/>
      <c r="V80" s="44"/>
      <c r="W80" s="45"/>
      <c r="X80" s="44"/>
      <c r="Y80" s="44"/>
      <c r="Z80" s="44"/>
      <c r="AA80" s="44"/>
      <c r="AB80" s="44"/>
      <c r="AC80" s="44"/>
      <c r="AD80" s="44"/>
      <c r="AE80" s="44"/>
      <c r="AF80" s="44"/>
      <c r="AG80" s="46"/>
      <c r="AH80" s="46"/>
      <c r="AI80" s="46"/>
      <c r="AJ80" s="45"/>
      <c r="AK80" s="19"/>
      <c r="AL80" s="39"/>
      <c r="AM80" s="39"/>
      <c r="AN80" s="39"/>
      <c r="AO80" s="47"/>
      <c r="AP80" s="48"/>
      <c r="AQ80" s="61"/>
      <c r="AR80" s="50"/>
      <c r="AS80" s="50"/>
      <c r="AT80" s="50"/>
      <c r="AU80" s="50"/>
      <c r="AV80" s="50"/>
      <c r="AX80" s="51"/>
      <c r="AY80" s="52"/>
      <c r="AZ80" s="53" t="s">
        <v>147</v>
      </c>
      <c r="BA80" s="51"/>
      <c r="BB80" s="54"/>
      <c r="BC80" s="53"/>
      <c r="BD80" s="51"/>
      <c r="BE80" s="54"/>
      <c r="BF80" s="53"/>
      <c r="BG80" s="53"/>
      <c r="BH80" s="55"/>
      <c r="BI80" s="56"/>
      <c r="BJ80" s="57"/>
      <c r="BK80" s="53"/>
      <c r="BL80" s="53"/>
      <c r="BN80" s="58"/>
      <c r="BO80" s="58"/>
      <c r="BP80" s="57"/>
      <c r="BQ80" s="53" t="s">
        <v>148</v>
      </c>
      <c r="BR80" s="53"/>
      <c r="BS80" s="53"/>
      <c r="BT80" s="53"/>
      <c r="BV80" s="55"/>
      <c r="BW80" s="54"/>
      <c r="BX80" s="55"/>
      <c r="BY80" s="54"/>
      <c r="BZ80" s="55"/>
      <c r="CA80" s="54"/>
      <c r="CB80" s="56"/>
      <c r="CC80" s="55"/>
      <c r="CD80" s="54"/>
      <c r="CE80" s="55"/>
      <c r="CF80" s="54"/>
      <c r="CG80" s="55"/>
      <c r="CH80" s="54"/>
      <c r="CI80" s="56"/>
      <c r="CJ80" s="55"/>
      <c r="CK80" s="54"/>
      <c r="CL80" s="55"/>
      <c r="CM80" s="54"/>
      <c r="CN80" s="55"/>
      <c r="CO80" s="54"/>
      <c r="CP80" s="56"/>
      <c r="CQ80" s="55"/>
      <c r="CR80" s="54"/>
      <c r="CS80" s="53"/>
      <c r="CT80" s="55"/>
      <c r="CU80" s="54"/>
      <c r="CV80" s="53"/>
      <c r="CW80" s="53"/>
      <c r="CX80" s="55"/>
      <c r="CY80" s="54"/>
      <c r="CZ80" s="53"/>
      <c r="DA80" s="53"/>
      <c r="DC80" s="59"/>
      <c r="DD80" s="59"/>
      <c r="DE80" s="59"/>
      <c r="DF80" s="59"/>
      <c r="DG80" s="59"/>
      <c r="DH80" s="59"/>
      <c r="DI80" s="59"/>
      <c r="DJ80" s="59" t="s">
        <v>228</v>
      </c>
      <c r="DK80" s="59"/>
    </row>
    <row r="81" customFormat="false" ht="15" hidden="false" customHeight="true" outlineLevel="0" collapsed="false">
      <c r="A81" s="60"/>
      <c r="B81" s="38"/>
      <c r="C81" s="31"/>
      <c r="D81" s="24"/>
      <c r="E81" s="39"/>
      <c r="F81" s="40"/>
      <c r="G81" s="41"/>
      <c r="H81" s="41"/>
      <c r="I81" s="42"/>
      <c r="J81" s="41"/>
      <c r="K81" s="41"/>
      <c r="L81" s="42"/>
      <c r="M81" s="41"/>
      <c r="N81" s="41"/>
      <c r="O81" s="42"/>
      <c r="P81" s="42"/>
      <c r="Q81" s="43"/>
      <c r="R81" s="43"/>
      <c r="S81" s="44"/>
      <c r="T81" s="44"/>
      <c r="U81" s="44"/>
      <c r="V81" s="44"/>
      <c r="W81" s="45"/>
      <c r="X81" s="44"/>
      <c r="Y81" s="44"/>
      <c r="Z81" s="44"/>
      <c r="AA81" s="44"/>
      <c r="AB81" s="44"/>
      <c r="AC81" s="44"/>
      <c r="AD81" s="44"/>
      <c r="AE81" s="44"/>
      <c r="AF81" s="44"/>
      <c r="AG81" s="46"/>
      <c r="AH81" s="46"/>
      <c r="AI81" s="46"/>
      <c r="AJ81" s="45"/>
      <c r="AK81" s="19"/>
      <c r="AL81" s="39"/>
      <c r="AM81" s="39"/>
      <c r="AN81" s="39"/>
      <c r="AO81" s="47"/>
      <c r="AP81" s="48"/>
      <c r="AQ81" s="61"/>
      <c r="AR81" s="50"/>
      <c r="AS81" s="50"/>
      <c r="AT81" s="50"/>
      <c r="AU81" s="50"/>
      <c r="AV81" s="50"/>
      <c r="AX81" s="51"/>
      <c r="AY81" s="52"/>
      <c r="AZ81" s="53" t="s">
        <v>149</v>
      </c>
      <c r="BA81" s="51"/>
      <c r="BB81" s="54"/>
      <c r="BC81" s="53"/>
      <c r="BD81" s="51"/>
      <c r="BE81" s="54"/>
      <c r="BF81" s="53"/>
      <c r="BG81" s="53"/>
      <c r="BH81" s="55"/>
      <c r="BI81" s="56"/>
      <c r="BJ81" s="57"/>
      <c r="BK81" s="53"/>
      <c r="BL81" s="53"/>
      <c r="BN81" s="58"/>
      <c r="BO81" s="58"/>
      <c r="BP81" s="57"/>
      <c r="BQ81" s="57"/>
      <c r="BR81" s="53"/>
      <c r="BS81" s="53"/>
      <c r="BT81" s="53"/>
      <c r="BV81" s="55"/>
      <c r="BW81" s="54"/>
      <c r="BX81" s="55"/>
      <c r="BY81" s="54"/>
      <c r="BZ81" s="55"/>
      <c r="CA81" s="54"/>
      <c r="CB81" s="56"/>
      <c r="CC81" s="55"/>
      <c r="CD81" s="54"/>
      <c r="CE81" s="55"/>
      <c r="CF81" s="54"/>
      <c r="CG81" s="55"/>
      <c r="CH81" s="54"/>
      <c r="CI81" s="56"/>
      <c r="CJ81" s="55"/>
      <c r="CK81" s="54"/>
      <c r="CL81" s="55"/>
      <c r="CM81" s="54"/>
      <c r="CN81" s="55"/>
      <c r="CO81" s="54"/>
      <c r="CP81" s="56"/>
      <c r="CQ81" s="55"/>
      <c r="CR81" s="54"/>
      <c r="CS81" s="53"/>
      <c r="CT81" s="55"/>
      <c r="CU81" s="54"/>
      <c r="CV81" s="53"/>
      <c r="CW81" s="53"/>
      <c r="CX81" s="55"/>
      <c r="CY81" s="54"/>
      <c r="CZ81" s="53"/>
      <c r="DA81" s="53"/>
      <c r="DC81" s="59"/>
      <c r="DD81" s="59"/>
      <c r="DE81" s="59"/>
      <c r="DF81" s="59"/>
      <c r="DG81" s="59"/>
      <c r="DH81" s="59"/>
      <c r="DI81" s="59"/>
      <c r="DJ81" s="59"/>
      <c r="DK81" s="59"/>
    </row>
    <row r="82" customFormat="false" ht="15" hidden="false" customHeight="true" outlineLevel="0" collapsed="false">
      <c r="A82" s="60"/>
      <c r="B82" s="38"/>
      <c r="C82" s="31"/>
      <c r="D82" s="24"/>
      <c r="E82" s="39"/>
      <c r="F82" s="40"/>
      <c r="G82" s="41"/>
      <c r="H82" s="41"/>
      <c r="I82" s="42"/>
      <c r="J82" s="41"/>
      <c r="K82" s="41"/>
      <c r="L82" s="42"/>
      <c r="M82" s="41"/>
      <c r="N82" s="41"/>
      <c r="O82" s="42"/>
      <c r="P82" s="42"/>
      <c r="Q82" s="43"/>
      <c r="R82" s="43"/>
      <c r="S82" s="44"/>
      <c r="T82" s="44"/>
      <c r="U82" s="44"/>
      <c r="V82" s="44"/>
      <c r="W82" s="45"/>
      <c r="X82" s="44"/>
      <c r="Y82" s="44"/>
      <c r="Z82" s="44"/>
      <c r="AA82" s="44"/>
      <c r="AB82" s="44"/>
      <c r="AC82" s="44"/>
      <c r="AD82" s="44"/>
      <c r="AE82" s="44"/>
      <c r="AF82" s="44"/>
      <c r="AG82" s="46"/>
      <c r="AH82" s="46"/>
      <c r="AI82" s="46"/>
      <c r="AJ82" s="45"/>
      <c r="AK82" s="19"/>
      <c r="AL82" s="39"/>
      <c r="AM82" s="39"/>
      <c r="AN82" s="39"/>
      <c r="AO82" s="47"/>
      <c r="AP82" s="48"/>
      <c r="AQ82" s="61"/>
      <c r="AR82" s="50"/>
      <c r="AS82" s="50"/>
      <c r="AT82" s="50"/>
      <c r="AU82" s="50"/>
      <c r="AV82" s="50"/>
      <c r="AX82" s="51"/>
      <c r="AY82" s="52"/>
      <c r="AZ82" s="53" t="s">
        <v>150</v>
      </c>
      <c r="BA82" s="51"/>
      <c r="BB82" s="54"/>
      <c r="BC82" s="53"/>
      <c r="BD82" s="51"/>
      <c r="BE82" s="54"/>
      <c r="BF82" s="53"/>
      <c r="BG82" s="53"/>
      <c r="BH82" s="55"/>
      <c r="BI82" s="56"/>
      <c r="BJ82" s="57"/>
      <c r="BK82" s="53"/>
      <c r="BL82" s="53"/>
      <c r="BN82" s="58"/>
      <c r="BO82" s="58"/>
      <c r="BP82" s="57"/>
      <c r="BQ82" s="57"/>
      <c r="BR82" s="53"/>
      <c r="BS82" s="53"/>
      <c r="BT82" s="53"/>
      <c r="BV82" s="55"/>
      <c r="BW82" s="54"/>
      <c r="BX82" s="55"/>
      <c r="BY82" s="54"/>
      <c r="BZ82" s="55"/>
      <c r="CA82" s="54"/>
      <c r="CB82" s="56"/>
      <c r="CC82" s="55"/>
      <c r="CD82" s="54"/>
      <c r="CE82" s="55"/>
      <c r="CF82" s="54"/>
      <c r="CG82" s="55"/>
      <c r="CH82" s="54"/>
      <c r="CI82" s="56"/>
      <c r="CJ82" s="55"/>
      <c r="CK82" s="54"/>
      <c r="CL82" s="55"/>
      <c r="CM82" s="54"/>
      <c r="CN82" s="55"/>
      <c r="CO82" s="54"/>
      <c r="CP82" s="56"/>
      <c r="CQ82" s="55"/>
      <c r="CR82" s="54"/>
      <c r="CS82" s="53"/>
      <c r="CT82" s="55"/>
      <c r="CU82" s="54"/>
      <c r="CV82" s="53"/>
      <c r="CW82" s="53"/>
      <c r="CX82" s="55"/>
      <c r="CY82" s="54"/>
      <c r="CZ82" s="53"/>
      <c r="DA82" s="53"/>
      <c r="DC82" s="59"/>
      <c r="DD82" s="59"/>
      <c r="DE82" s="59"/>
      <c r="DF82" s="59"/>
      <c r="DG82" s="59"/>
      <c r="DH82" s="59"/>
      <c r="DI82" s="59"/>
      <c r="DJ82" s="59"/>
      <c r="DK82" s="59"/>
    </row>
    <row r="83" customFormat="false" ht="15" hidden="false" customHeight="true" outlineLevel="0" collapsed="false">
      <c r="A83" s="60" t="str">
        <f aca="false">IF($AQ83=0,"---",IF($AS83&gt;1,"❌ KAL D"&amp;$AS83,IF($AT83&gt;1,"❌ KAL S"&amp;$AT83,IF($AU83&gt;1,"❌ KAL TD"&amp;$AU83,DATE(YEAR($AQ83),MONTH($AQ83),DAY($AQ83))))))</f>
        <v>---</v>
      </c>
      <c r="B83" s="38" t="str">
        <f aca="false">IF($AO83=0,"---",IF($AS83&gt;1,"❌ KAL D"&amp;$AS83,IF($AT83&gt;1,"❌ KAL S"&amp;$AT83,IF($AU83&gt;1,"❌ KAL TD"&amp;$AU83,CHOOSE($AO83,"Po","Út","St","Čt","Pá","So","Ne")))))</f>
        <v>---</v>
      </c>
      <c r="C83" s="31" t="str">
        <f aca="false">IF($AP83=0,"---",IF($AS83&gt;1,"❌ KAL D"&amp;$AS83,IF($AT83&gt;1,"❌ KAL S"&amp;$AT83,IF($AU83&gt;1,"❌ KAL TD"&amp;$AU83,CHOOSE($AP83,"PRACOVNÍ DEN","VÍKEND","SVÁTEK","VÍKEND +SVÁTEK")))))</f>
        <v>---</v>
      </c>
      <c r="D83" s="24" t="str">
        <f aca="false">IF($AR83=0,"---",IF($AS83&gt;1,"❌ KAL D"&amp;$AS83,IF($AT83&gt;1,"❌ KAL S"&amp;$AT83,IF($AU83&gt;1,"❌ KAL TD"&amp;$AU83,CHOOSE($AR83,"Velký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83" s="39" t="str">
        <f aca="false">IF($AN83=0,"---",IF($AS83&gt;1,"❌ KAL D"&amp;$AS83,IF($AT83&gt;1,"❌ KAL S"&amp;$AT83,IF($AU83&gt;1,"❌ KAL TD"&amp;$AU83,$AN83))))</f>
        <v>---</v>
      </c>
      <c r="F83" s="40"/>
      <c r="G83" s="41"/>
      <c r="H83" s="41"/>
      <c r="I83" s="42" t="str">
        <f aca="false">IF($AX83=0,"---",IF($AZ83=0,"❌ PD1 0",IF($AZ83=2,"❌ PD1 2",IF($AZ83=3,"❌ PD1 3",TEXT(INT($AX83/60),"00")&amp;":"&amp;TEXT(MOD($AX83,60),"00")&amp;":00"))))</f>
        <v>---</v>
      </c>
      <c r="J83" s="41"/>
      <c r="K83" s="41"/>
      <c r="L83" s="42" t="str">
        <f aca="false">IF($BA83=0,"---",IF($BC83=0,"❌ PD2 0",IF($BC83=2,"❌ PD2 2",IF($BC83=3,"❌ PD2 3",TEXT(INT($BA83/60),"00")&amp;":"&amp;TEXT(MOD($BA83,60),"00")&amp;":00"))))</f>
        <v>---</v>
      </c>
      <c r="M83" s="41"/>
      <c r="N83" s="41"/>
      <c r="O83" s="42" t="str">
        <f aca="false">IF($BD83=0,"---",IF($BF83=0,"❌ PD3 0",IF($BF83=2,"❌ PD3 2",IF($BF83=3,"❌ PD3 3",TEXT(INT($BD83/60),"00")&amp;":"&amp;TEXT(MOD($BD83,60),"00")&amp;":00"))))</f>
        <v>---</v>
      </c>
      <c r="P83" s="42" t="str">
        <f aca="false">IF($BG83&lt;&gt;1,"❌ PD DEN "&amp;$BG83,IF($BL83=10,"❌ PD DEN 10",IF($BI83=6,"❌ PD DEN 6",IF($BK83=5,"⚠ PD DEN 5",IF($BH83=0,"---",TEXT(INT($BH83/60),"00")&amp;":"&amp;TEXT(MOD($BH83,60),"00")&amp;":00")))))</f>
        <v>---</v>
      </c>
      <c r="Q83" s="43" t="str">
        <f aca="false">IF($BT83=10,"❌ ZDPD 10",IF($BS83=9,"❌ ZDPD 9",IF($BQ83=5,"ℹ️ ZDPD 5",IF($BN83=0,"---",TEXT(INT($BN83/60),"00")&amp;":"&amp;TEXT(MOD($BN83,60),"00")&amp;":00"))))</f>
        <v>---</v>
      </c>
      <c r="R83" s="43" t="str">
        <f aca="false">IF($BT83=10,"❌ PR PŘES 10",IF($BS83=9,"❌ PR PŘES 9",IF($BQ83=5,"ℹ️ PR PŘES 5",IF($BO83=0,"---",TEXT(INT($BO83/60),"00")&amp;":"&amp;TEXT(MOD($BO83,60),"00")&amp;":00"))))</f>
        <v>---</v>
      </c>
      <c r="S83" s="44" t="str">
        <f aca="false">IF(NOT(ISNUMBER($G83)),"---",IF(AND($G83&gt;=TIME(0,0,0),$G83&lt;TIME(6,0,0)),$G83,"---"))</f>
        <v>---</v>
      </c>
      <c r="T83" s="44" t="str">
        <f aca="false">IF(AND($H83&lt;&gt;"",$G83&lt;TIME(6,0,0)),MIN($H83,TIME(6,0,0)),"---")</f>
        <v>---</v>
      </c>
      <c r="U83" s="44" t="str">
        <f aca="false">IF($H83&gt;TIME(22,0,0),MAX($G83,TIME(22,0,0)),"---")</f>
        <v>---</v>
      </c>
      <c r="V83" s="44" t="str">
        <f aca="false">IF($H83&gt;TIME(22,0,0),$H83,"---")</f>
        <v>---</v>
      </c>
      <c r="W83" s="45" t="str">
        <f aca="false">IF($CS83&lt;&gt;1,"❌ NPD "&amp;$CS83,IF($CB83&lt;&gt;1,"❌ NPD "&amp;$CB83,IF($BZ83=0,"---",TEXT(INT($BZ83/60),"00")&amp;":"&amp;TEXT(MOD($BZ83,60),"00")&amp;":00")))</f>
        <v>---</v>
      </c>
      <c r="X83" s="44" t="str">
        <f aca="false">IF(NOT(ISNUMBER($J83)),"---",IF(AND($J83&gt;=TIME(0,0,0),$J83&lt;TIME(6,0,0)),$J83,"---"))</f>
        <v>---</v>
      </c>
      <c r="Y83" s="44" t="str">
        <f aca="false">IF(AND($K83&lt;&gt;"",$J83&lt;TIME(6,0,0)),MIN($K83,TIME(6,0,0)),"---")</f>
        <v>---</v>
      </c>
      <c r="Z83" s="44" t="str">
        <f aca="false">IF($K83&gt;TIME(22,0,0),MAX($J83,TIME(22,0,0)),"---")</f>
        <v>---</v>
      </c>
      <c r="AA83" s="44" t="str">
        <f aca="false">IF($K83&gt;TIME(22,0,0),$K83,"---")</f>
        <v>---</v>
      </c>
      <c r="AB83" s="44" t="str">
        <f aca="false">IF($CS83&lt;&gt;1,"❌ NPD "&amp;$CS83,IF($CI83&lt;&gt;1,"❌ NPD "&amp;$CI83,IF($CG83=0,"---",TEXT(INT($CG83/60),"00")&amp;":"&amp;TEXT(MOD($CG83,60),"00")&amp;":00")))</f>
        <v>---</v>
      </c>
      <c r="AC83" s="44" t="str">
        <f aca="false">IF(NOT(ISNUMBER($M83)),"---",IF(AND($M83&gt;=TIME(0,0,0),$M83&lt;TIME(6,0,0)),$M83,"---"))</f>
        <v>---</v>
      </c>
      <c r="AD83" s="44" t="str">
        <f aca="false">IF(AND($N83&lt;&gt;"",$M83&lt;TIME(6,0,0)),MIN($N83,TIME(6,0,0)),"---")</f>
        <v>---</v>
      </c>
      <c r="AE83" s="44" t="str">
        <f aca="false">IF($N83&gt;TIME(22,0,0),MAX($M83,TIME(22,0,0)),"---")</f>
        <v>---</v>
      </c>
      <c r="AF83" s="44" t="str">
        <f aca="false">IF($N83&gt;TIME(22,0,0),$N83,"---")</f>
        <v>---</v>
      </c>
      <c r="AG83" s="46" t="str">
        <f aca="false">IF($CS83&lt;&gt;1,"❌ NPD "&amp;$CS83,IF($CP83&lt;&gt;1,"❌ NPD "&amp;$CP83,IF($CN83=0,"---",TEXT(INT($CN83/60),"00")&amp;":"&amp;TEXT(MOD($CN83,60),"00")&amp;":00")))</f>
        <v>---</v>
      </c>
      <c r="AH83" s="46" t="str">
        <f aca="false">IF($CS83&lt;&gt;1,"❌ NPD "&amp;$CS83,IF(MIN($CB83,$CI83,$CP83)&lt;&gt;1,"❌ NPD "&amp;MIN($CB83,$CI83,CP83),IF($CQ83=0,"---",TEXT(INT($CQ83/60),"00")&amp;":"&amp;TEXT(MOD($CQ83,60),"00")&amp;":00")))</f>
        <v>---</v>
      </c>
      <c r="AI83" s="46" t="str">
        <f aca="false">IF($CV83&lt;&gt;1,"❌ PR VÍK "&amp;$CV83,IF($CW83=10,"❌ PR VÍK 10",IF($CU83=0,"---",TEXT(INT($CT83/60),"00")&amp;":"&amp;TEXT(MOD($CT83,60),"00")&amp;":00")))</f>
        <v>---</v>
      </c>
      <c r="AJ83" s="45" t="str">
        <f aca="false">IF($CZ83&lt;&gt;1,"❌ PR SV "&amp;$CZ83,IF($DA83=10,"❌ PR SV 10",IF($CX83=0,"---",TEXT(INT($CX83/60),"00")&amp;":"&amp;TEXT(MOD($CX83,60),"00")&amp;":00")))</f>
        <v>---</v>
      </c>
      <c r="AK83" s="19"/>
      <c r="AL83" s="39" t="n">
        <f aca="false">IF($AQ83=0,0,IF($AQ83&lt;&gt;0,YEAR($AQ$15)))</f>
        <v>0</v>
      </c>
      <c r="AM83" s="39" t="n">
        <f aca="false">IF($AQ83=0,0,IF($AQ83&lt;&gt;0,CHOOSE(MONTH($AQ$15), 1,2,3,4,5,6, 7,8,9,10,11,12)))</f>
        <v>0</v>
      </c>
      <c r="AN83" s="39" t="n">
        <f aca="false">IF($AQ83=0,0,WEEKNUM($AQ83,2))</f>
        <v>0</v>
      </c>
      <c r="AO83" s="47" t="n">
        <f aca="false">IF($AQ83=0,0,WEEKDAY($AQ83,2))</f>
        <v>0</v>
      </c>
      <c r="AP83" s="48" t="n">
        <f aca="false">IF($AQ83=0,0, IF(AND($AO83&gt;5,$AR83&lt;&gt;0),4, IF($AR83&lt;&gt;0,3, IF($AO83&gt;5,2, 1))))</f>
        <v>0</v>
      </c>
      <c r="AQ83" s="61" t="n">
        <f aca="false">IF($AQ79=0,0,IF(MONTH($AQ79+1)=MONTH($AQ79),$AQ79+1,0))</f>
        <v>0</v>
      </c>
      <c r="AR83" s="50" t="n">
        <f aca="false">IF($AO83=0,0, IF(AND($AL$3&lt;&gt;0,$AQ83=$AL$3-2),1, IF(AND($AL$3&lt;&gt;0,$AQ83=$AL$3+1),2, IF(AND(DAY($AQ83)=1, MONTH($AQ83)=1),3, IF(AND(DAY($AQ83)=1, MONTH($AQ83)=5),4, IF(AND(DAY($AQ83)=8, MONTH($AQ83)=5),5, IF(AND(DAY($AQ83)=5, MONTH($AQ83)=7),6, IF(AND(DAY($AQ83)=6, MONTH($AQ83)=7),7, IF(AND(DAY($AQ83)=28, MONTH($AQ83)=9),8, IF(AND(DAY($AQ83)=28, MONTH($AQ83)=10),9, IF(AND(DAY($AQ83)=17, MONTH($AQ83)=11),10, IF(AND(DAY($AQ83)=24, MONTH($AQ83)=12),11, IF(AND(DAY($AQ83)=25, MONTH($AQ83)=12),12, IF(AND(DAY($AQ83)=26, MONTH($AQ83)=12),13,0))))))))))))))</f>
        <v>0</v>
      </c>
      <c r="AS83" s="50" t="n">
        <f aca="false">IF($AQ83=0,IF(OR($AO83&lt;&gt;0,$AP83&lt;&gt;0,$AR83&lt;&gt;0),2,1),IF(WEEKDAY($AQ83,2)&lt;&gt;$AO83,3,1))</f>
        <v>1</v>
      </c>
      <c r="AT83" s="50" t="n">
        <f aca="false">IF($AR83=0,1,IF(OR($AR83&lt;1,$AR83&gt;13),3,IF($AQ83=0,2,1)))</f>
        <v>1</v>
      </c>
      <c r="AU83" s="50" t="n">
        <f aca="false">IF($AQ83=0,1,IF(AND($AO83&gt;5,$AR83&lt;&gt;0, $AP83&lt;&gt;4),4,IF(AND($AR83&lt;&gt;0,$AP83&lt;&gt;3,$AO83&lt;=5),3,IF(AND($AO83&gt;5,$AP83&lt;&gt;2,$AR83=0),2,IF(AND($AO83&lt;=5,$AR83=0,$AP83&lt;&gt;1),2,1)))))</f>
        <v>1</v>
      </c>
      <c r="AV83" s="50" t="n">
        <f aca="false">IF(MAX($AS83,$AT83,$AU83)=1,1,MAX($AS83,$AT83,$AU83))</f>
        <v>1</v>
      </c>
      <c r="AX83" s="51" t="n">
        <f aca="false">IF(OR($G83="",$H83=""),0,MAX(0,($H83-$G83)*1440))</f>
        <v>0</v>
      </c>
      <c r="AY83" s="52" t="n">
        <f aca="false">$AX83/60</f>
        <v>0</v>
      </c>
      <c r="AZ83" s="53" t="n">
        <f aca="false">IF(OR($G83="",$H83=""),1,IF(NOT(AND(ISNUMBER($G83),ISNUMBER($H83))),0,IF($H83&lt;$G83,2,IF($BH83=3,3,1))))</f>
        <v>1</v>
      </c>
      <c r="BA83" s="51" t="n">
        <f aca="false">IF(OR($J83="",$K83=""),0,MAX(0,($K83-$J83)*1440))</f>
        <v>0</v>
      </c>
      <c r="BB83" s="54" t="n">
        <f aca="false">$BA83/60</f>
        <v>0</v>
      </c>
      <c r="BC83" s="53" t="n">
        <f aca="false">IF(OR($J83="",$K83=""),1,IF(NOT(AND(ISNUMBER($J83),ISNUMBER($K83))),0,IF($K83&lt;$J83,2,IF($BH83=3,3,1))))</f>
        <v>1</v>
      </c>
      <c r="BD83" s="51" t="n">
        <f aca="false">IF(OR($M83="",$N83=""),0,MAX(0,($N83-$M83)*1440))</f>
        <v>0</v>
      </c>
      <c r="BE83" s="54" t="n">
        <f aca="false">$BD83/60</f>
        <v>0</v>
      </c>
      <c r="BF83" s="53" t="n">
        <f aca="false">IF(OR($M83="",$N83=""),1,IF(NOT(AND(ISNUMBER($M83),ISNUMBER($N83))),0,IF($N83&lt;$M83,2,IF($BH83=3,3,1))))</f>
        <v>1</v>
      </c>
      <c r="BG83" s="53" t="n">
        <f aca="false">IF(COUNTIF(AZ83,0)+COUNTIF(BC83,0)+COUNTIF(BF83,0)&gt;0,0,IF(COUNTIF(AZ83,2)+COUNTIF(BC83,2)+COUNTIF(BF83,2)&gt;0,2,IF(COUNTIF(AZ83,3)+COUNTIF(BC83,3)+COUNTIF(BF83,3)&gt;0,3,1)))</f>
        <v>1</v>
      </c>
      <c r="BH83" s="55" t="n">
        <f aca="false">IFERROR(($H83-$G83)*1440, 0)  + IFERROR(($K83-$J83)*1440, 0)  + IFERROR(($N83-$M83)*1440, 0)</f>
        <v>0</v>
      </c>
      <c r="BI83" s="56" t="n">
        <f aca="false">IF($BG83&lt;&gt;1,$BG83,IF(ABS($BH83-($AX83 +$BA83+ $BD83))&lt; 0.0001,1,6))</f>
        <v>1</v>
      </c>
      <c r="BJ83" s="57" t="n">
        <f aca="false">IF($BH83=3,3,IF($BH83=0,0,$BH83/60))</f>
        <v>0</v>
      </c>
      <c r="BK83" s="53" t="n">
        <f aca="false">IF($BG83&lt;&gt;1,$BG83,IF(ABS($BJ83*60-$BH83)&lt;0.0001,1,5))</f>
        <v>1</v>
      </c>
      <c r="BL83" s="53" t="n">
        <f aca="false">IF($BH83=0,1,IF(ABS($BH83-($AX83+$BA83+$BD83))&lt;0.0001,1,10))</f>
        <v>1</v>
      </c>
      <c r="BN83" s="58" t="n">
        <f aca="false">IF($BT83=10,10,IF($AP83&lt;&gt;1,0,IF(ISNUMBER($R$4),($R$4*60)/5,480)))</f>
        <v>0</v>
      </c>
      <c r="BO83" s="58" t="n">
        <f aca="false">IF($BG83&lt;&gt;1,$BG83,IF($AP83=1,MAX(0,$BH83-$BN83),$BH83))</f>
        <v>0</v>
      </c>
      <c r="BP83" s="57" t="n">
        <f aca="false">IF($BG83&lt;&gt;1, 0, ROUND($BO83/60,4))</f>
        <v>0</v>
      </c>
      <c r="BQ83" s="53" t="n">
        <f aca="false">IF($BG83&lt;&gt;1, $BG83,
 IF(ABS($BO83/60-$BP83)&lt; 0.0001,1,5))</f>
        <v>1</v>
      </c>
      <c r="BR83" s="53" t="n">
        <f aca="false">$BQ83</f>
        <v>1</v>
      </c>
      <c r="BS83" s="53" t="n">
        <f aca="false">IF($BH83&lt;&gt;1,1,IF(NOT(ISNUMBER($BO83)),9,IF($BO83&lt;0,9,IF($BO83&gt;$BH83,9,1))))</f>
        <v>1</v>
      </c>
      <c r="BT83" s="53" t="n">
        <f aca="false">IF($R$4="",1,IF(NOT(ISNUMBER($R$4)),10,IF($R$4&lt;=0,10,IF($R$4&gt;40,10,IF(MOD($R$4,1)&lt;&gt;0,10,1)))))</f>
        <v>1</v>
      </c>
      <c r="BV83" s="55" t="n">
        <f aca="false">IF(OR($G83="",$H83=""),0,MAX(0,(MIN($H83,TIME(6,0,0))-MAX($G83,TIME(0,0,0))) * 1440))</f>
        <v>0</v>
      </c>
      <c r="BW83" s="54" t="n">
        <f aca="false">$BV83/60</f>
        <v>0</v>
      </c>
      <c r="BX83" s="55" t="n">
        <f aca="false">IF(OR($G83="",$H83=""),0,MAX(0,(MIN($H83,1)-MAX($G83,TIME(22,0,0)))*1440))</f>
        <v>0</v>
      </c>
      <c r="BY83" s="54" t="n">
        <f aca="false">$BX83/60</f>
        <v>0</v>
      </c>
      <c r="BZ83" s="55" t="n">
        <f aca="false">$BV83+$BX83</f>
        <v>0</v>
      </c>
      <c r="CA83" s="54" t="n">
        <f aca="false">$BW83+$BY83</f>
        <v>0</v>
      </c>
      <c r="CB83" s="56" t="n">
        <f aca="false">IF($AX83=0,1,IF(NOT(ISNUMBER($BZ83)),0,IF($BZ83&lt;0,7,IF($BZ83&gt;$AX83,8,IF(NOT(ISNUMBER($AX83)),10,1)))))</f>
        <v>1</v>
      </c>
      <c r="CC83" s="55" t="n">
        <f aca="false">IF(OR($J83="",$K83=""),0,MAX(0,(MIN($K83,TIME(6,0,0))-MAX($J83,TIME(0,0,0))) * 1440))</f>
        <v>0</v>
      </c>
      <c r="CD83" s="54" t="n">
        <f aca="false">$CC83/60</f>
        <v>0</v>
      </c>
      <c r="CE83" s="55" t="n">
        <f aca="false">IF(OR($J83="",$K83=""),0,MAX(0,(MIN($K83,1)-MAX($J83,TIME(22,0,0)))*1440))</f>
        <v>0</v>
      </c>
      <c r="CF83" s="54" t="n">
        <f aca="false">$CE83/60</f>
        <v>0</v>
      </c>
      <c r="CG83" s="55" t="n">
        <f aca="false">$CC83+$CE83</f>
        <v>0</v>
      </c>
      <c r="CH83" s="54" t="n">
        <f aca="false">$CD83+$CF83</f>
        <v>0</v>
      </c>
      <c r="CI83" s="56" t="n">
        <f aca="false">IF($BA83=0,1,IF(NOT(ISNUMBER($CG83)),0,IF($CG83&lt;0,7,IF($CG83&gt;$BA83,8,IF(NOT(ISNUMBER($BA83)),10,1)))))</f>
        <v>1</v>
      </c>
      <c r="CJ83" s="55" t="n">
        <f aca="false">IF(OR($M83="",$N83=""),0,MAX(0,(MIN($N83,TIME(6,0,0))-MAX($M83,TIME(0,0,0)))* 1440))</f>
        <v>0</v>
      </c>
      <c r="CK83" s="54" t="n">
        <f aca="false">$CJ83/60</f>
        <v>0</v>
      </c>
      <c r="CL83" s="55" t="n">
        <f aca="false">IF(OR($M83="",$N83=""),0,MAX(0,(MIN($N83,1)-MAX($M83,TIME(22,0,0)))*1440))</f>
        <v>0</v>
      </c>
      <c r="CM83" s="54" t="n">
        <f aca="false">$CL83/60</f>
        <v>0</v>
      </c>
      <c r="CN83" s="55" t="n">
        <f aca="false">$CJ83+$CL83</f>
        <v>0</v>
      </c>
      <c r="CO83" s="54" t="n">
        <f aca="false">$CK83+$CM83</f>
        <v>0</v>
      </c>
      <c r="CP83" s="56" t="n">
        <f aca="false">IF($BD83=0,1,IF(NOT(ISNUMBER($CN83)),0,IF($CN83&lt;0,7,IF($CN83&gt;$BD83,8,IF(NOT(ISNUMBER($BD83)),10,1)))))</f>
        <v>1</v>
      </c>
      <c r="CQ83" s="55" t="n">
        <f aca="false">$BZ83+$CG83+$CN83</f>
        <v>0</v>
      </c>
      <c r="CR83" s="54" t="n">
        <f aca="false">$CA83+$CH83+$CO83</f>
        <v>0</v>
      </c>
      <c r="CS83" s="53" t="n">
        <f aca="false">IF($BG83&lt;&gt;1,$BG83,IF(OR(AND($G83&lt;&gt;"",NOT(ISNUMBER($G83))),AND($H83&lt;&gt;"",NOT(ISNUMBER($H83))),AND($J83&lt;&gt;"",NOT(ISNUMBER($J83))),AND($K83&lt;&gt;"",NOT(ISNUMBER($K83))),AND($M83&lt;&gt;"",NOT(ISNUMBER($M83))),AND($N83&lt;&gt;"",NOT(ISNUMBER($N83)))),0,IF($CQ83&gt;$BH83,10,IF(ABS($CQ83/60-$CR83) &lt; 0.0001,1,5))))</f>
        <v>1</v>
      </c>
      <c r="CT83" s="55" t="n">
        <f aca="false">IF(OR($AP83=2,$AP83=4), $BH83,0)</f>
        <v>0</v>
      </c>
      <c r="CU83" s="54" t="n">
        <f aca="false">$CT83/60</f>
        <v>0</v>
      </c>
      <c r="CV83" s="53" t="n">
        <f aca="false">IF($BG83&lt;&gt;1,$BG83,IF($CT83&gt;$BH83,10,IF(ABS($CT83/60-$CU83) &lt; 0.0001,1,5)))</f>
        <v>1</v>
      </c>
      <c r="CW83" s="53" t="n">
        <f aca="false">IF($BS83=10,10,IF($BH83=0,1,IF(NOT(ISNUMBER($CT83)),10,IF($CT83&lt;0,10,IF($CT83&gt;$BH83,10,1)))))</f>
        <v>1</v>
      </c>
      <c r="CX83" s="55" t="n">
        <f aca="false">IF(OR($AP83=3,$AP83=4), $BH83,0)</f>
        <v>0</v>
      </c>
      <c r="CY83" s="54" t="n">
        <f aca="false">$CX83/60</f>
        <v>0</v>
      </c>
      <c r="CZ83" s="53" t="n">
        <f aca="false">IF($BG83&lt;&gt;1,$BG83,IF($CX83&gt;$BH83,10,IF(ABS($CX83/60-$CY83)&lt;0.0001,1,5)))</f>
        <v>1</v>
      </c>
      <c r="DA83" s="53" t="n">
        <f aca="false">IF($BS83=10,10,IF($BH83=0,1,IF(NOT(ISNUMBER($CW83)),10,IF($CW83&lt;0,10,IF($CW83&gt;$BH83,10,1)))))</f>
        <v>1</v>
      </c>
      <c r="DC83" s="59" t="s">
        <v>21</v>
      </c>
      <c r="DD83" s="59" t="n">
        <v>2</v>
      </c>
      <c r="DE83" s="59" t="s">
        <v>151</v>
      </c>
      <c r="DF83" s="59" t="s">
        <v>229</v>
      </c>
      <c r="DG83" s="59" t="s">
        <v>230</v>
      </c>
      <c r="DH83" s="59" t="s">
        <v>222</v>
      </c>
      <c r="DI83" s="59" t="s">
        <v>231</v>
      </c>
      <c r="DJ83" s="59" t="s">
        <v>232</v>
      </c>
      <c r="DK83" s="59"/>
    </row>
    <row r="84" customFormat="false" ht="15" hidden="false" customHeight="true" outlineLevel="0" collapsed="false">
      <c r="A84" s="60"/>
      <c r="B84" s="38"/>
      <c r="C84" s="31"/>
      <c r="D84" s="24"/>
      <c r="E84" s="39"/>
      <c r="F84" s="40"/>
      <c r="G84" s="41"/>
      <c r="H84" s="41"/>
      <c r="I84" s="42"/>
      <c r="J84" s="41"/>
      <c r="K84" s="41"/>
      <c r="L84" s="42"/>
      <c r="M84" s="41"/>
      <c r="N84" s="41"/>
      <c r="O84" s="42"/>
      <c r="P84" s="42"/>
      <c r="Q84" s="43"/>
      <c r="R84" s="43"/>
      <c r="S84" s="44"/>
      <c r="T84" s="44"/>
      <c r="U84" s="44"/>
      <c r="V84" s="44"/>
      <c r="W84" s="45"/>
      <c r="X84" s="44"/>
      <c r="Y84" s="44"/>
      <c r="Z84" s="44"/>
      <c r="AA84" s="44"/>
      <c r="AB84" s="44"/>
      <c r="AC84" s="44"/>
      <c r="AD84" s="44"/>
      <c r="AE84" s="44"/>
      <c r="AF84" s="44"/>
      <c r="AG84" s="46"/>
      <c r="AH84" s="46"/>
      <c r="AI84" s="46"/>
      <c r="AJ84" s="45"/>
      <c r="AK84" s="19"/>
      <c r="AL84" s="39"/>
      <c r="AM84" s="39"/>
      <c r="AN84" s="39"/>
      <c r="AO84" s="47"/>
      <c r="AP84" s="48"/>
      <c r="AQ84" s="61"/>
      <c r="AR84" s="50"/>
      <c r="AS84" s="50"/>
      <c r="AT84" s="50"/>
      <c r="AU84" s="50"/>
      <c r="AV84" s="50"/>
      <c r="AX84" s="51"/>
      <c r="AY84" s="52"/>
      <c r="AZ84" s="53" t="s">
        <v>147</v>
      </c>
      <c r="BA84" s="51"/>
      <c r="BB84" s="54"/>
      <c r="BC84" s="53"/>
      <c r="BD84" s="51"/>
      <c r="BE84" s="54"/>
      <c r="BF84" s="53"/>
      <c r="BG84" s="53"/>
      <c r="BH84" s="55"/>
      <c r="BI84" s="56"/>
      <c r="BJ84" s="57"/>
      <c r="BK84" s="53"/>
      <c r="BL84" s="53"/>
      <c r="BN84" s="58"/>
      <c r="BO84" s="58"/>
      <c r="BP84" s="57"/>
      <c r="BQ84" s="53" t="s">
        <v>148</v>
      </c>
      <c r="BR84" s="53"/>
      <c r="BS84" s="53"/>
      <c r="BT84" s="53"/>
      <c r="BV84" s="55"/>
      <c r="BW84" s="54"/>
      <c r="BX84" s="55"/>
      <c r="BY84" s="54"/>
      <c r="BZ84" s="55"/>
      <c r="CA84" s="54"/>
      <c r="CB84" s="56"/>
      <c r="CC84" s="55"/>
      <c r="CD84" s="54"/>
      <c r="CE84" s="55"/>
      <c r="CF84" s="54"/>
      <c r="CG84" s="55"/>
      <c r="CH84" s="54"/>
      <c r="CI84" s="56"/>
      <c r="CJ84" s="55"/>
      <c r="CK84" s="54"/>
      <c r="CL84" s="55"/>
      <c r="CM84" s="54"/>
      <c r="CN84" s="55"/>
      <c r="CO84" s="54"/>
      <c r="CP84" s="56"/>
      <c r="CQ84" s="55"/>
      <c r="CR84" s="54"/>
      <c r="CS84" s="53"/>
      <c r="CT84" s="55"/>
      <c r="CU84" s="54"/>
      <c r="CV84" s="53"/>
      <c r="CW84" s="53"/>
      <c r="CX84" s="55"/>
      <c r="CY84" s="54"/>
      <c r="CZ84" s="53"/>
      <c r="DA84" s="53"/>
      <c r="DC84" s="59"/>
      <c r="DD84" s="59"/>
      <c r="DE84" s="59"/>
      <c r="DF84" s="59"/>
      <c r="DG84" s="59"/>
      <c r="DH84" s="59"/>
      <c r="DI84" s="59"/>
      <c r="DJ84" s="59"/>
      <c r="DK84" s="59"/>
    </row>
    <row r="85" customFormat="false" ht="15" hidden="false" customHeight="true" outlineLevel="0" collapsed="false">
      <c r="A85" s="60"/>
      <c r="B85" s="38"/>
      <c r="C85" s="31"/>
      <c r="D85" s="24"/>
      <c r="E85" s="39"/>
      <c r="F85" s="40"/>
      <c r="G85" s="41"/>
      <c r="H85" s="41"/>
      <c r="I85" s="42"/>
      <c r="J85" s="41"/>
      <c r="K85" s="41"/>
      <c r="L85" s="42"/>
      <c r="M85" s="41"/>
      <c r="N85" s="41"/>
      <c r="O85" s="42"/>
      <c r="P85" s="42"/>
      <c r="Q85" s="43"/>
      <c r="R85" s="43"/>
      <c r="S85" s="44"/>
      <c r="T85" s="44"/>
      <c r="U85" s="44"/>
      <c r="V85" s="44"/>
      <c r="W85" s="45"/>
      <c r="X85" s="44"/>
      <c r="Y85" s="44"/>
      <c r="Z85" s="44"/>
      <c r="AA85" s="44"/>
      <c r="AB85" s="44"/>
      <c r="AC85" s="44"/>
      <c r="AD85" s="44"/>
      <c r="AE85" s="44"/>
      <c r="AF85" s="44"/>
      <c r="AG85" s="46"/>
      <c r="AH85" s="46"/>
      <c r="AI85" s="46"/>
      <c r="AJ85" s="45"/>
      <c r="AK85" s="19"/>
      <c r="AL85" s="39"/>
      <c r="AM85" s="39"/>
      <c r="AN85" s="39"/>
      <c r="AO85" s="47"/>
      <c r="AP85" s="48"/>
      <c r="AQ85" s="61"/>
      <c r="AR85" s="50"/>
      <c r="AS85" s="50"/>
      <c r="AT85" s="50"/>
      <c r="AU85" s="50"/>
      <c r="AV85" s="50"/>
      <c r="AX85" s="51"/>
      <c r="AY85" s="52"/>
      <c r="AZ85" s="53" t="s">
        <v>149</v>
      </c>
      <c r="BA85" s="51"/>
      <c r="BB85" s="54"/>
      <c r="BC85" s="53"/>
      <c r="BD85" s="51"/>
      <c r="BE85" s="54"/>
      <c r="BF85" s="53"/>
      <c r="BG85" s="53"/>
      <c r="BH85" s="55"/>
      <c r="BI85" s="56"/>
      <c r="BJ85" s="57"/>
      <c r="BK85" s="53"/>
      <c r="BL85" s="53"/>
      <c r="BN85" s="58"/>
      <c r="BO85" s="58"/>
      <c r="BP85" s="57"/>
      <c r="BQ85" s="57"/>
      <c r="BR85" s="53"/>
      <c r="BS85" s="53"/>
      <c r="BT85" s="53"/>
      <c r="BV85" s="55"/>
      <c r="BW85" s="54"/>
      <c r="BX85" s="55"/>
      <c r="BY85" s="54"/>
      <c r="BZ85" s="55"/>
      <c r="CA85" s="54"/>
      <c r="CB85" s="56"/>
      <c r="CC85" s="55"/>
      <c r="CD85" s="54"/>
      <c r="CE85" s="55"/>
      <c r="CF85" s="54"/>
      <c r="CG85" s="55"/>
      <c r="CH85" s="54"/>
      <c r="CI85" s="56"/>
      <c r="CJ85" s="55"/>
      <c r="CK85" s="54"/>
      <c r="CL85" s="55"/>
      <c r="CM85" s="54"/>
      <c r="CN85" s="55"/>
      <c r="CO85" s="54"/>
      <c r="CP85" s="56"/>
      <c r="CQ85" s="55"/>
      <c r="CR85" s="54"/>
      <c r="CS85" s="53"/>
      <c r="CT85" s="55"/>
      <c r="CU85" s="54"/>
      <c r="CV85" s="53"/>
      <c r="CW85" s="53"/>
      <c r="CX85" s="55"/>
      <c r="CY85" s="54"/>
      <c r="CZ85" s="53"/>
      <c r="DA85" s="53"/>
      <c r="DC85" s="59"/>
      <c r="DD85" s="59"/>
      <c r="DE85" s="59"/>
      <c r="DF85" s="59"/>
      <c r="DG85" s="59"/>
      <c r="DH85" s="59"/>
      <c r="DI85" s="59"/>
      <c r="DJ85" s="59"/>
      <c r="DK85" s="59"/>
    </row>
    <row r="86" customFormat="false" ht="15" hidden="false" customHeight="true" outlineLevel="0" collapsed="false">
      <c r="A86" s="60"/>
      <c r="B86" s="38"/>
      <c r="C86" s="31"/>
      <c r="D86" s="24"/>
      <c r="E86" s="39"/>
      <c r="F86" s="40"/>
      <c r="G86" s="41"/>
      <c r="H86" s="41"/>
      <c r="I86" s="42"/>
      <c r="J86" s="41"/>
      <c r="K86" s="41"/>
      <c r="L86" s="42"/>
      <c r="M86" s="41"/>
      <c r="N86" s="41"/>
      <c r="O86" s="42"/>
      <c r="P86" s="42"/>
      <c r="Q86" s="43"/>
      <c r="R86" s="43"/>
      <c r="S86" s="44"/>
      <c r="T86" s="44"/>
      <c r="U86" s="44"/>
      <c r="V86" s="44"/>
      <c r="W86" s="45"/>
      <c r="X86" s="44"/>
      <c r="Y86" s="44"/>
      <c r="Z86" s="44"/>
      <c r="AA86" s="44"/>
      <c r="AB86" s="44"/>
      <c r="AC86" s="44"/>
      <c r="AD86" s="44"/>
      <c r="AE86" s="44"/>
      <c r="AF86" s="44"/>
      <c r="AG86" s="46"/>
      <c r="AH86" s="46"/>
      <c r="AI86" s="46"/>
      <c r="AJ86" s="45"/>
      <c r="AK86" s="19"/>
      <c r="AL86" s="39"/>
      <c r="AM86" s="39"/>
      <c r="AN86" s="39"/>
      <c r="AO86" s="47"/>
      <c r="AP86" s="48"/>
      <c r="AQ86" s="61"/>
      <c r="AR86" s="50"/>
      <c r="AS86" s="50"/>
      <c r="AT86" s="50"/>
      <c r="AU86" s="50"/>
      <c r="AV86" s="50"/>
      <c r="AX86" s="51"/>
      <c r="AY86" s="52"/>
      <c r="AZ86" s="53" t="s">
        <v>150</v>
      </c>
      <c r="BA86" s="51"/>
      <c r="BB86" s="54"/>
      <c r="BC86" s="53"/>
      <c r="BD86" s="51"/>
      <c r="BE86" s="54"/>
      <c r="BF86" s="53"/>
      <c r="BG86" s="53"/>
      <c r="BH86" s="55"/>
      <c r="BI86" s="56"/>
      <c r="BJ86" s="57"/>
      <c r="BK86" s="53"/>
      <c r="BL86" s="53"/>
      <c r="BN86" s="58"/>
      <c r="BO86" s="58"/>
      <c r="BP86" s="57"/>
      <c r="BQ86" s="57"/>
      <c r="BR86" s="53"/>
      <c r="BS86" s="53"/>
      <c r="BT86" s="53"/>
      <c r="BV86" s="55"/>
      <c r="BW86" s="54"/>
      <c r="BX86" s="55"/>
      <c r="BY86" s="54"/>
      <c r="BZ86" s="55"/>
      <c r="CA86" s="54"/>
      <c r="CB86" s="56"/>
      <c r="CC86" s="55"/>
      <c r="CD86" s="54"/>
      <c r="CE86" s="55"/>
      <c r="CF86" s="54"/>
      <c r="CG86" s="55"/>
      <c r="CH86" s="54"/>
      <c r="CI86" s="56"/>
      <c r="CJ86" s="55"/>
      <c r="CK86" s="54"/>
      <c r="CL86" s="55"/>
      <c r="CM86" s="54"/>
      <c r="CN86" s="55"/>
      <c r="CO86" s="54"/>
      <c r="CP86" s="56"/>
      <c r="CQ86" s="55"/>
      <c r="CR86" s="54"/>
      <c r="CS86" s="53"/>
      <c r="CT86" s="55"/>
      <c r="CU86" s="54"/>
      <c r="CV86" s="53"/>
      <c r="CW86" s="53"/>
      <c r="CX86" s="55"/>
      <c r="CY86" s="54"/>
      <c r="CZ86" s="53"/>
      <c r="DA86" s="53"/>
      <c r="DC86" s="59"/>
      <c r="DD86" s="59"/>
      <c r="DE86" s="59"/>
      <c r="DF86" s="59"/>
      <c r="DG86" s="59"/>
      <c r="DH86" s="59"/>
      <c r="DI86" s="59"/>
      <c r="DJ86" s="59"/>
      <c r="DK86" s="59"/>
    </row>
    <row r="87" customFormat="false" ht="15" hidden="false" customHeight="true" outlineLevel="0" collapsed="false">
      <c r="A87" s="60" t="str">
        <f aca="false">IF($AQ87=0,"---",IF($AS87&gt;1,"❌ KAL D"&amp;$AS87,IF($AT87&gt;1,"❌ KAL S"&amp;$AT87,IF($AU87&gt;1,"❌ KAL TD"&amp;$AU87,DATE(YEAR($AQ87),MONTH($AQ87),DAY($AQ87))))))</f>
        <v>---</v>
      </c>
      <c r="B87" s="38" t="str">
        <f aca="false">IF($AO87=0,"---",IF($AS87&gt;1,"❌ KAL D"&amp;$AS87,IF($AT87&gt;1,"❌ KAL S"&amp;$AT87,IF($AU87&gt;1,"❌ KAL TD"&amp;$AU87,CHOOSE($AO87,"Po","Út","St","Čt","Pá","So","Ne")))))</f>
        <v>---</v>
      </c>
      <c r="C87" s="31" t="str">
        <f aca="false">IF($AP87=0,"---",IF($AS87&gt;1,"❌ KAL D"&amp;$AS87,IF($AT87&gt;1,"❌ KAL S"&amp;$AT87,IF($AU87&gt;1,"❌ KAL TD"&amp;$AU87,CHOOSE($AP87,"PRACOVNÍ DEN","VÍKEND","SVÁTEK","VÍKEND +SVÁTEK")))))</f>
        <v>---</v>
      </c>
      <c r="D87" s="24" t="str">
        <f aca="false">IF($AR87=0,"---",IF($AS87&gt;1,"❌ KAL D"&amp;$AS87,IF($AT87&gt;1,"❌ KAL S"&amp;$AT87,IF($AU87&gt;1,"❌ KAL TD"&amp;$AU87,CHOOSE($AR87,"Velký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87" s="39" t="str">
        <f aca="false">IF($AN87=0,"---",IF($AS87&gt;1,"❌ KAL D"&amp;$AS87,IF($AT87&gt;1,"❌ KAL S"&amp;$AT87,IF($AU87&gt;1,"❌ KAL TD"&amp;$AU87,$AN87))))</f>
        <v>---</v>
      </c>
      <c r="F87" s="40"/>
      <c r="G87" s="41"/>
      <c r="H87" s="41"/>
      <c r="I87" s="42" t="str">
        <f aca="false">IF($AX87=0,"---",IF($AZ87=0,"❌ PD1 0",IF($AZ87=2,"❌ PD1 2",IF($AZ87=3,"❌ PD1 3",TEXT(INT($AX87/60),"00")&amp;":"&amp;TEXT(MOD($AX87,60),"00")&amp;":00"))))</f>
        <v>---</v>
      </c>
      <c r="J87" s="41"/>
      <c r="K87" s="41"/>
      <c r="L87" s="42" t="str">
        <f aca="false">IF($BA87=0,"---",IF($BC87=0,"❌ PD2 0",IF($BC87=2,"❌ PD2 2",IF($BC87=3,"❌ PD2 3",TEXT(INT($BA87/60),"00")&amp;":"&amp;TEXT(MOD($BA87,60),"00")&amp;":00"))))</f>
        <v>---</v>
      </c>
      <c r="M87" s="41"/>
      <c r="N87" s="41"/>
      <c r="O87" s="42" t="str">
        <f aca="false">IF($BD87=0,"---",IF($BF87=0,"❌ PD3 0",IF($BF87=2,"❌ PD3 2",IF($BF87=3,"❌ PD3 3",TEXT(INT($BD87/60),"00")&amp;":"&amp;TEXT(MOD($BD87,60),"00")&amp;":00"))))</f>
        <v>---</v>
      </c>
      <c r="P87" s="42" t="str">
        <f aca="false">IF($BG87&lt;&gt;1,"❌ PD DEN "&amp;$BG87,IF($BL87=10,"❌ PD DEN 10",IF($BI87=6,"❌ PD DEN 6",IF($BK87=5,"⚠ PD DEN 5",IF($BH87=0,"---",TEXT(INT($BH87/60),"00")&amp;":"&amp;TEXT(MOD($BH87,60),"00")&amp;":00")))))</f>
        <v>---</v>
      </c>
      <c r="Q87" s="43" t="str">
        <f aca="false">IF($BT87=10,"❌ ZDPD 10",IF($BS87=9,"❌ ZDPD 9",IF($BQ87=5,"ℹ️ ZDPD 5",IF($BN87=0,"---",TEXT(INT($BN87/60),"00")&amp;":"&amp;TEXT(MOD($BN87,60),"00")&amp;":00"))))</f>
        <v>---</v>
      </c>
      <c r="R87" s="43" t="str">
        <f aca="false">IF($BT87=10,"❌ PR PŘES 10",IF($BS87=9,"❌ PR PŘES 9",IF($BQ87=5,"ℹ️ PR PŘES 5",IF($BO87=0,"---",TEXT(INT($BO87/60),"00")&amp;":"&amp;TEXT(MOD($BO87,60),"00")&amp;":00"))))</f>
        <v>---</v>
      </c>
      <c r="S87" s="44" t="str">
        <f aca="false">IF(NOT(ISNUMBER($G87)),"---",IF(AND($G87&gt;=TIME(0,0,0),$G87&lt;TIME(6,0,0)),$G87,"---"))</f>
        <v>---</v>
      </c>
      <c r="T87" s="44" t="str">
        <f aca="false">IF(AND($H87&lt;&gt;"",$G87&lt;TIME(6,0,0)),MIN($H87,TIME(6,0,0)),"---")</f>
        <v>---</v>
      </c>
      <c r="U87" s="44" t="str">
        <f aca="false">IF($H87&gt;TIME(22,0,0),MAX($G87,TIME(22,0,0)),"---")</f>
        <v>---</v>
      </c>
      <c r="V87" s="44" t="str">
        <f aca="false">IF($H87&gt;TIME(22,0,0),$H87,"---")</f>
        <v>---</v>
      </c>
      <c r="W87" s="45" t="str">
        <f aca="false">IF($CS87&lt;&gt;1,"❌ NPD "&amp;$CS87,IF($CB87&lt;&gt;1,"❌ NPD "&amp;$CB87,IF($BZ87=0,"---",TEXT(INT($BZ87/60),"00")&amp;":"&amp;TEXT(MOD($BZ87,60),"00")&amp;":00")))</f>
        <v>---</v>
      </c>
      <c r="X87" s="44" t="str">
        <f aca="false">IF(NOT(ISNUMBER($J87)),"---",IF(AND($J87&gt;=TIME(0,0,0),$J87&lt;TIME(6,0,0)),$J87,"---"))</f>
        <v>---</v>
      </c>
      <c r="Y87" s="44" t="str">
        <f aca="false">IF(AND($K87&lt;&gt;"",$J87&lt;TIME(6,0,0)),MIN($K87,TIME(6,0,0)),"---")</f>
        <v>---</v>
      </c>
      <c r="Z87" s="44" t="str">
        <f aca="false">IF($K87&gt;TIME(22,0,0),MAX($J87,TIME(22,0,0)),"---")</f>
        <v>---</v>
      </c>
      <c r="AA87" s="44" t="str">
        <f aca="false">IF($K87&gt;TIME(22,0,0),$K87,"---")</f>
        <v>---</v>
      </c>
      <c r="AB87" s="44" t="str">
        <f aca="false">IF($CS87&lt;&gt;1,"❌ NPD "&amp;$CS87,IF($CI87&lt;&gt;1,"❌ NPD "&amp;$CI87,IF($CG87=0,"---",TEXT(INT($CG87/60),"00")&amp;":"&amp;TEXT(MOD($CG87,60),"00")&amp;":00")))</f>
        <v>---</v>
      </c>
      <c r="AC87" s="44" t="str">
        <f aca="false">IF(NOT(ISNUMBER($M87)),"---",IF(AND($M87&gt;=TIME(0,0,0),$M87&lt;TIME(6,0,0)),$M87,"---"))</f>
        <v>---</v>
      </c>
      <c r="AD87" s="44" t="str">
        <f aca="false">IF(AND($N87&lt;&gt;"",$M87&lt;TIME(6,0,0)),MIN($N87,TIME(6,0,0)),"---")</f>
        <v>---</v>
      </c>
      <c r="AE87" s="44" t="str">
        <f aca="false">IF($N87&gt;TIME(22,0,0),MAX($M87,TIME(22,0,0)),"---")</f>
        <v>---</v>
      </c>
      <c r="AF87" s="44" t="str">
        <f aca="false">IF($N87&gt;TIME(22,0,0),$N87,"---")</f>
        <v>---</v>
      </c>
      <c r="AG87" s="46" t="str">
        <f aca="false">IF($CS87&lt;&gt;1,"❌ NPD "&amp;$CS87,IF($CP87&lt;&gt;1,"❌ NPD "&amp;$CP87,IF($CN87=0,"---",TEXT(INT($CN87/60),"00")&amp;":"&amp;TEXT(MOD($CN87,60),"00")&amp;":00")))</f>
        <v>---</v>
      </c>
      <c r="AH87" s="46" t="str">
        <f aca="false">IF($CS87&lt;&gt;1,"❌ NPD "&amp;$CS87,IF(MIN($CB87,$CI87,$CP87)&lt;&gt;1,"❌ NPD "&amp;MIN($CB87,$CI87,CP87),IF($CQ87=0,"---",TEXT(INT($CQ87/60),"00")&amp;":"&amp;TEXT(MOD($CQ87,60),"00")&amp;":00")))</f>
        <v>---</v>
      </c>
      <c r="AI87" s="46" t="str">
        <f aca="false">IF($CV87&lt;&gt;1,"❌ PR VÍK "&amp;$CV87,IF($CW87=10,"❌ PR VÍK 10",IF($CU87=0,"---",TEXT(INT($CT87/60),"00")&amp;":"&amp;TEXT(MOD($CT87,60),"00")&amp;":00")))</f>
        <v>---</v>
      </c>
      <c r="AJ87" s="45" t="str">
        <f aca="false">IF($CZ87&lt;&gt;1,"❌ PR SV "&amp;$CZ87,IF($DA87=10,"❌ PR SV 10",IF($CX87=0,"---",TEXT(INT($CX87/60),"00")&amp;":"&amp;TEXT(MOD($CX87,60),"00")&amp;":00")))</f>
        <v>---</v>
      </c>
      <c r="AK87" s="19"/>
      <c r="AL87" s="39" t="n">
        <f aca="false">IF($AQ87=0,0,IF($AQ87&lt;&gt;0,YEAR($AQ$15)))</f>
        <v>0</v>
      </c>
      <c r="AM87" s="39" t="n">
        <f aca="false">IF($AQ87=0,0,IF($AQ87&lt;&gt;0,CHOOSE(MONTH($AQ$15), 1,2,3,4,5,6, 7,8,9,10,11,12)))</f>
        <v>0</v>
      </c>
      <c r="AN87" s="39" t="n">
        <f aca="false">IF($AQ87=0,0,WEEKNUM($AQ87,2))</f>
        <v>0</v>
      </c>
      <c r="AO87" s="47" t="n">
        <f aca="false">IF($AQ87=0,0,WEEKDAY($AQ87,2))</f>
        <v>0</v>
      </c>
      <c r="AP87" s="48" t="n">
        <f aca="false">IF($AQ87=0,0, IF(AND($AO87&gt;5,$AR87&lt;&gt;0),4, IF($AR87&lt;&gt;0,3, IF($AO87&gt;5,2, 1))))</f>
        <v>0</v>
      </c>
      <c r="AQ87" s="61" t="n">
        <f aca="false">IF($AQ83=0,0,IF(MONTH($AQ83+1)=MONTH($AQ83),$AQ83+1,0))</f>
        <v>0</v>
      </c>
      <c r="AR87" s="50" t="n">
        <f aca="false">IF($AO87=0,0, IF(AND($AL$3&lt;&gt;0,$AQ87=$AL$3-2),1, IF(AND($AL$3&lt;&gt;0,$AQ87=$AL$3+1),2, IF(AND(DAY($AQ87)=1, MONTH($AQ87)=1),3, IF(AND(DAY($AQ87)=1, MONTH($AQ87)=5),4, IF(AND(DAY($AQ87)=8, MONTH($AQ87)=5),5, IF(AND(DAY($AQ87)=5, MONTH($AQ87)=7),6, IF(AND(DAY($AQ87)=6, MONTH($AQ87)=7),7, IF(AND(DAY($AQ87)=28, MONTH($AQ87)=9),8, IF(AND(DAY($AQ87)=28, MONTH($AQ87)=10),9, IF(AND(DAY($AQ87)=17, MONTH($AQ87)=11),10, IF(AND(DAY($AQ87)=24, MONTH($AQ87)=12),11, IF(AND(DAY($AQ87)=25, MONTH($AQ87)=12),12, IF(AND(DAY($AQ87)=26, MONTH($AQ87)=12),13,0))))))))))))))</f>
        <v>0</v>
      </c>
      <c r="AS87" s="50" t="n">
        <f aca="false">IF($AQ87=0,IF(OR($AO87&lt;&gt;0,$AP87&lt;&gt;0,$AR87&lt;&gt;0),2,1),IF(WEEKDAY($AQ87,2)&lt;&gt;$AO87,3,1))</f>
        <v>1</v>
      </c>
      <c r="AT87" s="50" t="n">
        <f aca="false">IF($AR87=0,1,IF(OR($AR87&lt;1,$AR87&gt;13),3,IF($AQ87=0,2,1)))</f>
        <v>1</v>
      </c>
      <c r="AU87" s="50" t="n">
        <f aca="false">IF($AQ87=0,1,IF(AND($AO87&gt;5,$AR87&lt;&gt;0, $AP87&lt;&gt;4),4,IF(AND($AR87&lt;&gt;0,$AP87&lt;&gt;3,$AO87&lt;=5),3,IF(AND($AO87&gt;5,$AP87&lt;&gt;2,$AR87=0),2,IF(AND($AO87&lt;=5,$AR87=0,$AP87&lt;&gt;1),2,1)))))</f>
        <v>1</v>
      </c>
      <c r="AV87" s="50" t="n">
        <f aca="false">IF(MAX($AS87,$AT87,$AU87)=1,1,MAX($AS87,$AT87,$AU87))</f>
        <v>1</v>
      </c>
      <c r="AX87" s="51" t="n">
        <f aca="false">IF(OR($G87="",$H87=""),0,MAX(0,($H87-$G87)*1440))</f>
        <v>0</v>
      </c>
      <c r="AY87" s="52" t="n">
        <f aca="false">$AX87/60</f>
        <v>0</v>
      </c>
      <c r="AZ87" s="53" t="n">
        <f aca="false">IF(OR($G87="",$H87=""),1,IF(NOT(AND(ISNUMBER($G87),ISNUMBER($H87))),0,IF($H87&lt;$G87,2,IF($BH87=3,3,1))))</f>
        <v>1</v>
      </c>
      <c r="BA87" s="51" t="n">
        <f aca="false">IF(OR($J87="",$K87=""),0,MAX(0,($K87-$J87)*1440))</f>
        <v>0</v>
      </c>
      <c r="BB87" s="54" t="n">
        <f aca="false">$BA87/60</f>
        <v>0</v>
      </c>
      <c r="BC87" s="53" t="n">
        <f aca="false">IF(OR($J87="",$K87=""),1,IF(NOT(AND(ISNUMBER($J87),ISNUMBER($K87))),0,IF($K87&lt;$J87,2,IF($BH87=3,3,1))))</f>
        <v>1</v>
      </c>
      <c r="BD87" s="51" t="n">
        <f aca="false">IF(OR($M87="",$N87=""),0,MAX(0,($N87-$M87)*1440))</f>
        <v>0</v>
      </c>
      <c r="BE87" s="54" t="n">
        <f aca="false">$BD87/60</f>
        <v>0</v>
      </c>
      <c r="BF87" s="53" t="n">
        <f aca="false">IF(OR($M87="",$N87=""),1,IF(NOT(AND(ISNUMBER($M87),ISNUMBER($N87))),0,IF($N87&lt;$M87,2,IF($BH87=3,3,1))))</f>
        <v>1</v>
      </c>
      <c r="BG87" s="53" t="n">
        <f aca="false">IF(COUNTIF(AZ87,0)+COUNTIF(BC87,0)+COUNTIF(BF87,0)&gt;0,0,IF(COUNTIF(AZ87,2)+COUNTIF(BC87,2)+COUNTIF(BF87,2)&gt;0,2,IF(COUNTIF(AZ87,3)+COUNTIF(BC87,3)+COUNTIF(BF87,3)&gt;0,3,1)))</f>
        <v>1</v>
      </c>
      <c r="BH87" s="55" t="n">
        <f aca="false">IFERROR(($H87-$G87)*1440, 0)  + IFERROR(($K87-$J87)*1440, 0)  + IFERROR(($N87-$M87)*1440, 0)</f>
        <v>0</v>
      </c>
      <c r="BI87" s="56" t="n">
        <f aca="false">IF($BG87&lt;&gt;1,$BG87,IF(ABS($BH87-($AX87 +$BA87+ $BD87))&lt; 0.0001,1,6))</f>
        <v>1</v>
      </c>
      <c r="BJ87" s="57" t="n">
        <f aca="false">IF($BH87=3,3,IF($BH87=0,0,$BH87/60))</f>
        <v>0</v>
      </c>
      <c r="BK87" s="53" t="n">
        <f aca="false">IF($BG87&lt;&gt;1,$BG87,IF(ABS($BJ87*60-$BH87)&lt;0.0001,1,5))</f>
        <v>1</v>
      </c>
      <c r="BL87" s="53" t="n">
        <f aca="false">IF($BH87=0,1,IF(ABS($BH87-($AX87+$BA87+$BD87))&lt;0.0001,1,10))</f>
        <v>1</v>
      </c>
      <c r="BN87" s="58" t="n">
        <f aca="false">IF($BT87=10,10,IF($AP87&lt;&gt;1,0,IF(ISNUMBER($R$4),($R$4*60)/5,480)))</f>
        <v>0</v>
      </c>
      <c r="BO87" s="58" t="n">
        <f aca="false">IF($BG87&lt;&gt;1,$BG87,IF($AP87=1,MAX(0,$BH87-$BN87),$BH87))</f>
        <v>0</v>
      </c>
      <c r="BP87" s="57" t="n">
        <f aca="false">IF($BG87&lt;&gt;1, 0, ROUND($BO87/60,4))</f>
        <v>0</v>
      </c>
      <c r="BQ87" s="53" t="n">
        <f aca="false">IF($BG87&lt;&gt;1, $BG87,
 IF(ABS($BO87/60-$BP87)&lt; 0.0001,1,5))</f>
        <v>1</v>
      </c>
      <c r="BR87" s="53" t="n">
        <f aca="false">$BQ87</f>
        <v>1</v>
      </c>
      <c r="BS87" s="53" t="n">
        <f aca="false">IF($BH87&lt;&gt;1,1,IF(NOT(ISNUMBER($BO87)),9,IF($BO87&lt;0,9,IF($BO87&gt;$BH87,9,1))))</f>
        <v>1</v>
      </c>
      <c r="BT87" s="53" t="n">
        <f aca="false">IF($R$4="",1,IF(NOT(ISNUMBER($R$4)),10,IF($R$4&lt;=0,10,IF($R$4&gt;40,10,IF(MOD($R$4,1)&lt;&gt;0,10,1)))))</f>
        <v>1</v>
      </c>
      <c r="BV87" s="55" t="n">
        <f aca="false">IF(OR($G87="",$H87=""),0,MAX(0,(MIN($H87,TIME(6,0,0))-MAX($G87,TIME(0,0,0))) * 1440))</f>
        <v>0</v>
      </c>
      <c r="BW87" s="54" t="n">
        <f aca="false">$BV87/60</f>
        <v>0</v>
      </c>
      <c r="BX87" s="55" t="n">
        <f aca="false">IF(OR($G87="",$H87=""),0,MAX(0,(MIN($H87,1)-MAX($G87,TIME(22,0,0)))*1440))</f>
        <v>0</v>
      </c>
      <c r="BY87" s="54" t="n">
        <f aca="false">$BX87/60</f>
        <v>0</v>
      </c>
      <c r="BZ87" s="55" t="n">
        <f aca="false">$BV87+$BX87</f>
        <v>0</v>
      </c>
      <c r="CA87" s="54" t="n">
        <f aca="false">$BW87+$BY87</f>
        <v>0</v>
      </c>
      <c r="CB87" s="56" t="n">
        <f aca="false">IF($AX87=0,1,IF(NOT(ISNUMBER($BZ87)),0,IF($BZ87&lt;0,7,IF($BZ87&gt;$AX87,8,IF(NOT(ISNUMBER($AX87)),10,1)))))</f>
        <v>1</v>
      </c>
      <c r="CC87" s="55" t="n">
        <f aca="false">IF(OR($J87="",$K87=""),0,MAX(0,(MIN($K87,TIME(6,0,0))-MAX($J87,TIME(0,0,0))) * 1440))</f>
        <v>0</v>
      </c>
      <c r="CD87" s="54" t="n">
        <f aca="false">$CC87/60</f>
        <v>0</v>
      </c>
      <c r="CE87" s="55" t="n">
        <f aca="false">IF(OR($J87="",$K87=""),0,MAX(0,(MIN($K87,1)-MAX($J87,TIME(22,0,0)))*1440))</f>
        <v>0</v>
      </c>
      <c r="CF87" s="54" t="n">
        <f aca="false">$CE87/60</f>
        <v>0</v>
      </c>
      <c r="CG87" s="55" t="n">
        <f aca="false">$CC87+$CE87</f>
        <v>0</v>
      </c>
      <c r="CH87" s="54" t="n">
        <f aca="false">$CD87+$CF87</f>
        <v>0</v>
      </c>
      <c r="CI87" s="56" t="n">
        <f aca="false">IF($BA87=0,1,IF(NOT(ISNUMBER($CG87)),0,IF($CG87&lt;0,7,IF($CG87&gt;$BA87,8,IF(NOT(ISNUMBER($BA87)),10,1)))))</f>
        <v>1</v>
      </c>
      <c r="CJ87" s="55" t="n">
        <f aca="false">IF(OR($M87="",$N87=""),0,MAX(0,(MIN($N87,TIME(6,0,0))-MAX($M87,TIME(0,0,0)))* 1440))</f>
        <v>0</v>
      </c>
      <c r="CK87" s="54" t="n">
        <f aca="false">$CJ87/60</f>
        <v>0</v>
      </c>
      <c r="CL87" s="55" t="n">
        <f aca="false">IF(OR($M87="",$N87=""),0,MAX(0,(MIN($N87,1)-MAX($M87,TIME(22,0,0)))*1440))</f>
        <v>0</v>
      </c>
      <c r="CM87" s="54" t="n">
        <f aca="false">$CL87/60</f>
        <v>0</v>
      </c>
      <c r="CN87" s="55" t="n">
        <f aca="false">$CJ87+$CL87</f>
        <v>0</v>
      </c>
      <c r="CO87" s="54" t="n">
        <f aca="false">$CK87+$CM87</f>
        <v>0</v>
      </c>
      <c r="CP87" s="56" t="n">
        <f aca="false">IF($BD87=0,1,IF(NOT(ISNUMBER($CN87)),0,IF($CN87&lt;0,7,IF($CN87&gt;$BD87,8,IF(NOT(ISNUMBER($BD87)),10,1)))))</f>
        <v>1</v>
      </c>
      <c r="CQ87" s="55" t="n">
        <f aca="false">$BZ87+$CG87+$CN87</f>
        <v>0</v>
      </c>
      <c r="CR87" s="54" t="n">
        <f aca="false">$CA87+$CH87+$CO87</f>
        <v>0</v>
      </c>
      <c r="CS87" s="53" t="n">
        <f aca="false">IF($BG87&lt;&gt;1,$BG87,IF(OR(AND($G87&lt;&gt;"",NOT(ISNUMBER($G87))),AND($H87&lt;&gt;"",NOT(ISNUMBER($H87))),AND($J87&lt;&gt;"",NOT(ISNUMBER($J87))),AND($K87&lt;&gt;"",NOT(ISNUMBER($K87))),AND($M87&lt;&gt;"",NOT(ISNUMBER($M87))),AND($N87&lt;&gt;"",NOT(ISNUMBER($N87)))),0,IF($CQ87&gt;$BH87,10,IF(ABS($CQ87/60-$CR87) &lt; 0.0001,1,5))))</f>
        <v>1</v>
      </c>
      <c r="CT87" s="55" t="n">
        <f aca="false">IF(OR($AP87=2,$AP87=4), $BH87,0)</f>
        <v>0</v>
      </c>
      <c r="CU87" s="54" t="n">
        <f aca="false">$CT87/60</f>
        <v>0</v>
      </c>
      <c r="CV87" s="53" t="n">
        <f aca="false">IF($BG87&lt;&gt;1,$BG87,IF($CT87&gt;$BH87,10,IF(ABS($CT87/60-$CU87) &lt; 0.0001,1,5)))</f>
        <v>1</v>
      </c>
      <c r="CW87" s="53" t="n">
        <f aca="false">IF($BS87=10,10,IF($BH87=0,1,IF(NOT(ISNUMBER($CT87)),10,IF($CT87&lt;0,10,IF($CT87&gt;$BH87,10,1)))))</f>
        <v>1</v>
      </c>
      <c r="CX87" s="55" t="n">
        <f aca="false">IF(OR($AP87=3,$AP87=4), $BH87,0)</f>
        <v>0</v>
      </c>
      <c r="CY87" s="54" t="n">
        <f aca="false">$CX87/60</f>
        <v>0</v>
      </c>
      <c r="CZ87" s="53" t="n">
        <f aca="false">IF($BG87&lt;&gt;1,$BG87,IF($CX87&gt;$BH87,10,IF(ABS($CX87/60-$CY87)&lt;0.0001,1,5)))</f>
        <v>1</v>
      </c>
      <c r="DA87" s="53" t="n">
        <f aca="false">IF($BS87=10,10,IF($BH87=0,1,IF(NOT(ISNUMBER($CW87)),10,IF($CW87&lt;0,10,IF($CW87&gt;$BH87,10,1)))))</f>
        <v>1</v>
      </c>
      <c r="DC87" s="59" t="s">
        <v>21</v>
      </c>
      <c r="DD87" s="59" t="n">
        <v>3</v>
      </c>
      <c r="DE87" s="59" t="s">
        <v>151</v>
      </c>
      <c r="DF87" s="59" t="s">
        <v>233</v>
      </c>
      <c r="DG87" s="59" t="s">
        <v>234</v>
      </c>
      <c r="DH87" s="59" t="s">
        <v>235</v>
      </c>
      <c r="DI87" s="59" t="s">
        <v>236</v>
      </c>
      <c r="DJ87" s="59" t="s">
        <v>237</v>
      </c>
      <c r="DK87" s="59"/>
    </row>
    <row r="88" customFormat="false" ht="15" hidden="false" customHeight="true" outlineLevel="0" collapsed="false">
      <c r="A88" s="60"/>
      <c r="B88" s="38"/>
      <c r="C88" s="31"/>
      <c r="D88" s="24"/>
      <c r="E88" s="39"/>
      <c r="F88" s="40"/>
      <c r="G88" s="41"/>
      <c r="H88" s="41"/>
      <c r="I88" s="42"/>
      <c r="J88" s="41"/>
      <c r="K88" s="41"/>
      <c r="L88" s="42"/>
      <c r="M88" s="41"/>
      <c r="N88" s="41"/>
      <c r="O88" s="42"/>
      <c r="P88" s="42"/>
      <c r="Q88" s="43"/>
      <c r="R88" s="43"/>
      <c r="S88" s="44"/>
      <c r="T88" s="44"/>
      <c r="U88" s="44"/>
      <c r="V88" s="44"/>
      <c r="W88" s="45"/>
      <c r="X88" s="44"/>
      <c r="Y88" s="44"/>
      <c r="Z88" s="44"/>
      <c r="AA88" s="44"/>
      <c r="AB88" s="44"/>
      <c r="AC88" s="44"/>
      <c r="AD88" s="44"/>
      <c r="AE88" s="44"/>
      <c r="AF88" s="44"/>
      <c r="AG88" s="46"/>
      <c r="AH88" s="46"/>
      <c r="AI88" s="46"/>
      <c r="AJ88" s="45"/>
      <c r="AK88" s="19"/>
      <c r="AL88" s="39"/>
      <c r="AM88" s="39"/>
      <c r="AN88" s="39"/>
      <c r="AO88" s="47"/>
      <c r="AP88" s="48"/>
      <c r="AQ88" s="61"/>
      <c r="AR88" s="50"/>
      <c r="AS88" s="50"/>
      <c r="AT88" s="50"/>
      <c r="AU88" s="50"/>
      <c r="AV88" s="50"/>
      <c r="AX88" s="51"/>
      <c r="AY88" s="52"/>
      <c r="AZ88" s="53" t="s">
        <v>147</v>
      </c>
      <c r="BA88" s="51"/>
      <c r="BB88" s="54"/>
      <c r="BC88" s="53"/>
      <c r="BD88" s="51"/>
      <c r="BE88" s="54"/>
      <c r="BF88" s="53"/>
      <c r="BG88" s="53"/>
      <c r="BH88" s="55"/>
      <c r="BI88" s="56"/>
      <c r="BJ88" s="57"/>
      <c r="BK88" s="53"/>
      <c r="BL88" s="53"/>
      <c r="BN88" s="58"/>
      <c r="BO88" s="58"/>
      <c r="BP88" s="57"/>
      <c r="BQ88" s="53" t="s">
        <v>148</v>
      </c>
      <c r="BR88" s="53"/>
      <c r="BS88" s="53"/>
      <c r="BT88" s="53"/>
      <c r="BV88" s="55"/>
      <c r="BW88" s="54"/>
      <c r="BX88" s="55"/>
      <c r="BY88" s="54"/>
      <c r="BZ88" s="55"/>
      <c r="CA88" s="54"/>
      <c r="CB88" s="56"/>
      <c r="CC88" s="55"/>
      <c r="CD88" s="54"/>
      <c r="CE88" s="55"/>
      <c r="CF88" s="54"/>
      <c r="CG88" s="55"/>
      <c r="CH88" s="54"/>
      <c r="CI88" s="56"/>
      <c r="CJ88" s="55"/>
      <c r="CK88" s="54"/>
      <c r="CL88" s="55"/>
      <c r="CM88" s="54"/>
      <c r="CN88" s="55"/>
      <c r="CO88" s="54"/>
      <c r="CP88" s="56"/>
      <c r="CQ88" s="55"/>
      <c r="CR88" s="54"/>
      <c r="CS88" s="53"/>
      <c r="CT88" s="55"/>
      <c r="CU88" s="54"/>
      <c r="CV88" s="53"/>
      <c r="CW88" s="53"/>
      <c r="CX88" s="55"/>
      <c r="CY88" s="54"/>
      <c r="CZ88" s="53"/>
      <c r="DA88" s="53"/>
      <c r="DC88" s="59"/>
      <c r="DD88" s="59"/>
      <c r="DE88" s="59"/>
      <c r="DF88" s="59"/>
      <c r="DG88" s="59"/>
      <c r="DH88" s="59"/>
      <c r="DI88" s="59"/>
      <c r="DJ88" s="59"/>
      <c r="DK88" s="59"/>
    </row>
    <row r="89" customFormat="false" ht="15" hidden="false" customHeight="true" outlineLevel="0" collapsed="false">
      <c r="A89" s="60"/>
      <c r="B89" s="38"/>
      <c r="C89" s="31"/>
      <c r="D89" s="24"/>
      <c r="E89" s="39"/>
      <c r="F89" s="40"/>
      <c r="G89" s="41"/>
      <c r="H89" s="41"/>
      <c r="I89" s="42"/>
      <c r="J89" s="41"/>
      <c r="K89" s="41"/>
      <c r="L89" s="42"/>
      <c r="M89" s="41"/>
      <c r="N89" s="41"/>
      <c r="O89" s="42"/>
      <c r="P89" s="42"/>
      <c r="Q89" s="43"/>
      <c r="R89" s="43"/>
      <c r="S89" s="44"/>
      <c r="T89" s="44"/>
      <c r="U89" s="44"/>
      <c r="V89" s="44"/>
      <c r="W89" s="45"/>
      <c r="X89" s="44"/>
      <c r="Y89" s="44"/>
      <c r="Z89" s="44"/>
      <c r="AA89" s="44"/>
      <c r="AB89" s="44"/>
      <c r="AC89" s="44"/>
      <c r="AD89" s="44"/>
      <c r="AE89" s="44"/>
      <c r="AF89" s="44"/>
      <c r="AG89" s="46"/>
      <c r="AH89" s="46"/>
      <c r="AI89" s="46"/>
      <c r="AJ89" s="45"/>
      <c r="AK89" s="19"/>
      <c r="AL89" s="39"/>
      <c r="AM89" s="39"/>
      <c r="AN89" s="39"/>
      <c r="AO89" s="47"/>
      <c r="AP89" s="48"/>
      <c r="AQ89" s="61"/>
      <c r="AR89" s="50"/>
      <c r="AS89" s="50"/>
      <c r="AT89" s="50"/>
      <c r="AU89" s="50"/>
      <c r="AV89" s="50"/>
      <c r="AX89" s="51"/>
      <c r="AY89" s="52"/>
      <c r="AZ89" s="53" t="s">
        <v>149</v>
      </c>
      <c r="BA89" s="51"/>
      <c r="BB89" s="54"/>
      <c r="BC89" s="53"/>
      <c r="BD89" s="51"/>
      <c r="BE89" s="54"/>
      <c r="BF89" s="53"/>
      <c r="BG89" s="53"/>
      <c r="BH89" s="55"/>
      <c r="BI89" s="56"/>
      <c r="BJ89" s="57"/>
      <c r="BK89" s="53"/>
      <c r="BL89" s="53"/>
      <c r="BN89" s="58"/>
      <c r="BO89" s="58"/>
      <c r="BP89" s="57"/>
      <c r="BQ89" s="57"/>
      <c r="BR89" s="53"/>
      <c r="BS89" s="53"/>
      <c r="BT89" s="53"/>
      <c r="BV89" s="55"/>
      <c r="BW89" s="54"/>
      <c r="BX89" s="55"/>
      <c r="BY89" s="54"/>
      <c r="BZ89" s="55"/>
      <c r="CA89" s="54"/>
      <c r="CB89" s="56"/>
      <c r="CC89" s="55"/>
      <c r="CD89" s="54"/>
      <c r="CE89" s="55"/>
      <c r="CF89" s="54"/>
      <c r="CG89" s="55"/>
      <c r="CH89" s="54"/>
      <c r="CI89" s="56"/>
      <c r="CJ89" s="55"/>
      <c r="CK89" s="54"/>
      <c r="CL89" s="55"/>
      <c r="CM89" s="54"/>
      <c r="CN89" s="55"/>
      <c r="CO89" s="54"/>
      <c r="CP89" s="56"/>
      <c r="CQ89" s="55"/>
      <c r="CR89" s="54"/>
      <c r="CS89" s="53"/>
      <c r="CT89" s="55"/>
      <c r="CU89" s="54"/>
      <c r="CV89" s="53"/>
      <c r="CW89" s="53"/>
      <c r="CX89" s="55"/>
      <c r="CY89" s="54"/>
      <c r="CZ89" s="53"/>
      <c r="DA89" s="53"/>
      <c r="DC89" s="59"/>
      <c r="DD89" s="59"/>
      <c r="DE89" s="59"/>
      <c r="DF89" s="59"/>
      <c r="DG89" s="59"/>
      <c r="DH89" s="59"/>
      <c r="DI89" s="59"/>
      <c r="DJ89" s="59"/>
      <c r="DK89" s="59"/>
    </row>
    <row r="90" customFormat="false" ht="15" hidden="false" customHeight="true" outlineLevel="0" collapsed="false">
      <c r="A90" s="60"/>
      <c r="B90" s="38"/>
      <c r="C90" s="31"/>
      <c r="D90" s="24"/>
      <c r="E90" s="39"/>
      <c r="F90" s="40"/>
      <c r="G90" s="41"/>
      <c r="H90" s="41"/>
      <c r="I90" s="42"/>
      <c r="J90" s="41"/>
      <c r="K90" s="41"/>
      <c r="L90" s="42"/>
      <c r="M90" s="41"/>
      <c r="N90" s="41"/>
      <c r="O90" s="42"/>
      <c r="P90" s="42"/>
      <c r="Q90" s="43"/>
      <c r="R90" s="43"/>
      <c r="S90" s="44"/>
      <c r="T90" s="44"/>
      <c r="U90" s="44"/>
      <c r="V90" s="44"/>
      <c r="W90" s="45"/>
      <c r="X90" s="44"/>
      <c r="Y90" s="44"/>
      <c r="Z90" s="44"/>
      <c r="AA90" s="44"/>
      <c r="AB90" s="44"/>
      <c r="AC90" s="44"/>
      <c r="AD90" s="44"/>
      <c r="AE90" s="44"/>
      <c r="AF90" s="44"/>
      <c r="AG90" s="46"/>
      <c r="AH90" s="46"/>
      <c r="AI90" s="46"/>
      <c r="AJ90" s="45"/>
      <c r="AK90" s="19"/>
      <c r="AL90" s="39"/>
      <c r="AM90" s="39"/>
      <c r="AN90" s="39"/>
      <c r="AO90" s="47"/>
      <c r="AP90" s="48"/>
      <c r="AQ90" s="61"/>
      <c r="AR90" s="50"/>
      <c r="AS90" s="50"/>
      <c r="AT90" s="50"/>
      <c r="AU90" s="50"/>
      <c r="AV90" s="50"/>
      <c r="AX90" s="51"/>
      <c r="AY90" s="52"/>
      <c r="AZ90" s="53" t="s">
        <v>150</v>
      </c>
      <c r="BA90" s="51"/>
      <c r="BB90" s="54"/>
      <c r="BC90" s="53"/>
      <c r="BD90" s="51"/>
      <c r="BE90" s="54"/>
      <c r="BF90" s="53"/>
      <c r="BG90" s="53"/>
      <c r="BH90" s="55"/>
      <c r="BI90" s="56"/>
      <c r="BJ90" s="57"/>
      <c r="BK90" s="53"/>
      <c r="BL90" s="53"/>
      <c r="BN90" s="58"/>
      <c r="BO90" s="58"/>
      <c r="BP90" s="57"/>
      <c r="BQ90" s="57"/>
      <c r="BR90" s="53"/>
      <c r="BS90" s="53"/>
      <c r="BT90" s="53"/>
      <c r="BV90" s="55"/>
      <c r="BW90" s="54"/>
      <c r="BX90" s="55"/>
      <c r="BY90" s="54"/>
      <c r="BZ90" s="55"/>
      <c r="CA90" s="54"/>
      <c r="CB90" s="56"/>
      <c r="CC90" s="55"/>
      <c r="CD90" s="54"/>
      <c r="CE90" s="55"/>
      <c r="CF90" s="54"/>
      <c r="CG90" s="55"/>
      <c r="CH90" s="54"/>
      <c r="CI90" s="56"/>
      <c r="CJ90" s="55"/>
      <c r="CK90" s="54"/>
      <c r="CL90" s="55"/>
      <c r="CM90" s="54"/>
      <c r="CN90" s="55"/>
      <c r="CO90" s="54"/>
      <c r="CP90" s="56"/>
      <c r="CQ90" s="55"/>
      <c r="CR90" s="54"/>
      <c r="CS90" s="53"/>
      <c r="CT90" s="55"/>
      <c r="CU90" s="54"/>
      <c r="CV90" s="53"/>
      <c r="CW90" s="53"/>
      <c r="CX90" s="55"/>
      <c r="CY90" s="54"/>
      <c r="CZ90" s="53"/>
      <c r="DA90" s="53"/>
      <c r="DC90" s="59"/>
      <c r="DD90" s="59"/>
      <c r="DE90" s="59"/>
      <c r="DF90" s="59"/>
      <c r="DG90" s="59"/>
      <c r="DH90" s="59"/>
      <c r="DI90" s="59"/>
      <c r="DJ90" s="59"/>
      <c r="DK90" s="59"/>
    </row>
    <row r="91" customFormat="false" ht="15" hidden="false" customHeight="true" outlineLevel="0" collapsed="false">
      <c r="A91" s="60" t="str">
        <f aca="false">IF($AQ91=0,"---",IF($AS91&gt;1,"❌ KAL D"&amp;$AS91,IF($AT91&gt;1,"❌ KAL S"&amp;$AT91,IF($AU91&gt;1,"❌ KAL TD"&amp;$AU91,DATE(YEAR($AQ91),MONTH($AQ91),DAY($AQ91))))))</f>
        <v>---</v>
      </c>
      <c r="B91" s="38" t="str">
        <f aca="false">IF($AO91=0,"---",IF($AS91&gt;1,"❌ KAL D"&amp;$AS91,IF($AT91&gt;1,"❌ KAL S"&amp;$AT91,IF($AU91&gt;1,"❌ KAL TD"&amp;$AU91,CHOOSE($AO91,"Po","Út","St","Čt","Pá","So","Ne")))))</f>
        <v>---</v>
      </c>
      <c r="C91" s="31" t="str">
        <f aca="false">IF($AP91=0,"---",IF($AS91&gt;1,"❌ KAL D"&amp;$AS91,IF($AT91&gt;1,"❌ KAL S"&amp;$AT91,IF($AU91&gt;1,"❌ KAL TD"&amp;$AU91,CHOOSE($AP91,"PRACOVNÍ DEN","VÍKEND","SVÁTEK","VÍKEND +SVÁTEK")))))</f>
        <v>---</v>
      </c>
      <c r="D91" s="24" t="str">
        <f aca="false">IF($AR91=0,"---",IF($AS91&gt;1,"❌ KAL D"&amp;$AS91,IF($AT91&gt;1,"❌ KAL S"&amp;$AT91,IF($AU91&gt;1,"❌ KAL TD"&amp;$AU91,CHOOSE($AR91,"Velký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91" s="39" t="str">
        <f aca="false">IF($AN91=0,"---",IF($AS91&gt;1,"❌ KAL D"&amp;$AS91,IF($AT91&gt;1,"❌ KAL S"&amp;$AT91,IF($AU91&gt;1,"❌ KAL TD"&amp;$AU91,$AN91))))</f>
        <v>---</v>
      </c>
      <c r="F91" s="40"/>
      <c r="G91" s="41"/>
      <c r="H91" s="41"/>
      <c r="I91" s="42" t="str">
        <f aca="false">IF($AX91=0,"---",IF($AZ91=0,"❌ PD1 0",IF($AZ91=2,"❌ PD1 2",IF($AZ91=3,"❌ PD1 3",TEXT(INT($AX91/60),"00")&amp;":"&amp;TEXT(MOD($AX91,60),"00")&amp;":00"))))</f>
        <v>---</v>
      </c>
      <c r="J91" s="41"/>
      <c r="K91" s="41"/>
      <c r="L91" s="42" t="str">
        <f aca="false">IF($BA91=0,"---",IF($BC91=0,"❌ PD2 0",IF($BC91=2,"❌ PD2 2",IF($BC91=3,"❌ PD2 3",TEXT(INT($BA91/60),"00")&amp;":"&amp;TEXT(MOD($BA91,60),"00")&amp;":00"))))</f>
        <v>---</v>
      </c>
      <c r="M91" s="41"/>
      <c r="N91" s="41"/>
      <c r="O91" s="42" t="str">
        <f aca="false">IF($BD91=0,"---",IF($BF91=0,"❌ PD3 0",IF($BF91=2,"❌ PD3 2",IF($BF91=3,"❌ PD3 3",TEXT(INT($BD91/60),"00")&amp;":"&amp;TEXT(MOD($BD91,60),"00")&amp;":00"))))</f>
        <v>---</v>
      </c>
      <c r="P91" s="42" t="str">
        <f aca="false">IF($BG91&lt;&gt;1,"❌ PD DEN "&amp;$BG91,IF($BL91=10,"❌ PD DEN 10",IF($BI91=6,"❌ PD DEN 6",IF($BK91=5,"⚠ PD DEN 5",IF($BH91=0,"---",TEXT(INT($BH91/60),"00")&amp;":"&amp;TEXT(MOD($BH91,60),"00")&amp;":00")))))</f>
        <v>---</v>
      </c>
      <c r="Q91" s="43" t="str">
        <f aca="false">IF($BT91=10,"❌ ZDPD 10",IF($BS91=9,"❌ ZDPD 9",IF($BQ91=5,"ℹ️ ZDPD 5",IF($BN91=0,"---",TEXT(INT($BN91/60),"00")&amp;":"&amp;TEXT(MOD($BN91,60),"00")&amp;":00"))))</f>
        <v>---</v>
      </c>
      <c r="R91" s="43" t="str">
        <f aca="false">IF($BT91=10,"❌ PR PŘES 10",IF($BS91=9,"❌ PR PŘES 9",IF($BQ91=5,"ℹ️ PR PŘES 5",IF($BO91=0,"---",TEXT(INT($BO91/60),"00")&amp;":"&amp;TEXT(MOD($BO91,60),"00")&amp;":00"))))</f>
        <v>---</v>
      </c>
      <c r="S91" s="44" t="str">
        <f aca="false">IF(NOT(ISNUMBER($G91)),"---",IF(AND($G91&gt;=TIME(0,0,0),$G91&lt;TIME(6,0,0)),$G91,"---"))</f>
        <v>---</v>
      </c>
      <c r="T91" s="44" t="str">
        <f aca="false">IF(AND($H91&lt;&gt;"",$G91&lt;TIME(6,0,0)),MIN($H91,TIME(6,0,0)),"---")</f>
        <v>---</v>
      </c>
      <c r="U91" s="44" t="str">
        <f aca="false">IF($H91&gt;TIME(22,0,0),MAX($G91,TIME(22,0,0)),"---")</f>
        <v>---</v>
      </c>
      <c r="V91" s="44" t="str">
        <f aca="false">IF($H91&gt;TIME(22,0,0),$H91,"---")</f>
        <v>---</v>
      </c>
      <c r="W91" s="45" t="str">
        <f aca="false">IF($CS91&lt;&gt;1,"❌ NPD "&amp;$CS91,IF($CB91&lt;&gt;1,"❌ NPD "&amp;$CB91,IF($BZ91=0,"---",TEXT(INT($BZ91/60),"00")&amp;":"&amp;TEXT(MOD($BZ91,60),"00")&amp;":00")))</f>
        <v>---</v>
      </c>
      <c r="X91" s="44" t="str">
        <f aca="false">IF(NOT(ISNUMBER($J91)),"---",IF(AND($J91&gt;=TIME(0,0,0),$J91&lt;TIME(6,0,0)),$J91,"---"))</f>
        <v>---</v>
      </c>
      <c r="Y91" s="44" t="str">
        <f aca="false">IF(AND($K91&lt;&gt;"",$J91&lt;TIME(6,0,0)),MIN($K91,TIME(6,0,0)),"---")</f>
        <v>---</v>
      </c>
      <c r="Z91" s="44" t="str">
        <f aca="false">IF($K91&gt;TIME(22,0,0),MAX($J91,TIME(22,0,0)),"---")</f>
        <v>---</v>
      </c>
      <c r="AA91" s="44" t="str">
        <f aca="false">IF($K91&gt;TIME(22,0,0),$K91,"---")</f>
        <v>---</v>
      </c>
      <c r="AB91" s="44" t="str">
        <f aca="false">IF($CS91&lt;&gt;1,"❌ NPD "&amp;$CS91,IF($CI91&lt;&gt;1,"❌ NPD "&amp;$CI91,IF($CG91=0,"---",TEXT(INT($CG91/60),"00")&amp;":"&amp;TEXT(MOD($CG91,60),"00")&amp;":00")))</f>
        <v>---</v>
      </c>
      <c r="AC91" s="44" t="str">
        <f aca="false">IF(NOT(ISNUMBER($M91)),"---",IF(AND($M91&gt;=TIME(0,0,0),$M91&lt;TIME(6,0,0)),$M91,"---"))</f>
        <v>---</v>
      </c>
      <c r="AD91" s="44" t="str">
        <f aca="false">IF(AND($N91&lt;&gt;"",$M91&lt;TIME(6,0,0)),MIN($N91,TIME(6,0,0)),"---")</f>
        <v>---</v>
      </c>
      <c r="AE91" s="44" t="str">
        <f aca="false">IF($N91&gt;TIME(22,0,0),MAX($M91,TIME(22,0,0)),"---")</f>
        <v>---</v>
      </c>
      <c r="AF91" s="44" t="str">
        <f aca="false">IF($N91&gt;TIME(22,0,0),$N91,"---")</f>
        <v>---</v>
      </c>
      <c r="AG91" s="46" t="str">
        <f aca="false">IF($CS91&lt;&gt;1,"❌ NPD "&amp;$CS91,IF($CP91&lt;&gt;1,"❌ NPD "&amp;$CP91,IF($CN91=0,"---",TEXT(INT($CN91/60),"00")&amp;":"&amp;TEXT(MOD($CN91,60),"00")&amp;":00")))</f>
        <v>---</v>
      </c>
      <c r="AH91" s="46" t="str">
        <f aca="false">IF($CS91&lt;&gt;1,"❌ NPD "&amp;$CS91,IF(MIN($CB91,$CI91,$CP91)&lt;&gt;1,"❌ NPD "&amp;MIN($CB91,$CI91,CP91),IF($CQ91=0,"---",TEXT(INT($CQ91/60),"00")&amp;":"&amp;TEXT(MOD($CQ91,60),"00")&amp;":00")))</f>
        <v>---</v>
      </c>
      <c r="AI91" s="46" t="str">
        <f aca="false">IF($CV91&lt;&gt;1,"❌ PR VÍK "&amp;$CV91,IF($CW91=10,"❌ PR VÍK 10",IF($CU91=0,"---",TEXT(INT($CT91/60),"00")&amp;":"&amp;TEXT(MOD($CT91,60),"00")&amp;":00")))</f>
        <v>---</v>
      </c>
      <c r="AJ91" s="45" t="str">
        <f aca="false">IF($CZ91&lt;&gt;1,"❌ PR SV "&amp;$CZ91,IF($DA91=10,"❌ PR SV 10",IF($CX91=0,"---",TEXT(INT($CX91/60),"00")&amp;":"&amp;TEXT(MOD($CX91,60),"00")&amp;":00")))</f>
        <v>---</v>
      </c>
      <c r="AK91" s="19"/>
      <c r="AL91" s="39" t="n">
        <f aca="false">IF($AQ91=0,0,IF($AQ91&lt;&gt;0,YEAR($AQ$15)))</f>
        <v>0</v>
      </c>
      <c r="AM91" s="39" t="n">
        <f aca="false">IF($AQ91=0,0,IF($AQ91&lt;&gt;0,CHOOSE(MONTH($AQ$15), 1,2,3,4,5,6, 7,8,9,10,11,12)))</f>
        <v>0</v>
      </c>
      <c r="AN91" s="39" t="n">
        <f aca="false">IF($AQ91=0,0,WEEKNUM($AQ91,2))</f>
        <v>0</v>
      </c>
      <c r="AO91" s="47" t="n">
        <f aca="false">IF($AQ91=0,0,WEEKDAY($AQ91,2))</f>
        <v>0</v>
      </c>
      <c r="AP91" s="48" t="n">
        <f aca="false">IF($AQ91=0,0, IF(AND($AO91&gt;5,$AR91&lt;&gt;0),4, IF($AR91&lt;&gt;0,3, IF($AO91&gt;5,2, 1))))</f>
        <v>0</v>
      </c>
      <c r="AQ91" s="61" t="n">
        <f aca="false">IF($AQ87=0,0,IF(MONTH($AQ87+1)=MONTH($AQ87),$AQ87+1,0))</f>
        <v>0</v>
      </c>
      <c r="AR91" s="50" t="n">
        <f aca="false">IF($AO91=0,0, IF(AND($AL$3&lt;&gt;0,$AQ91=$AL$3-2),1, IF(AND($AL$3&lt;&gt;0,$AQ91=$AL$3+1),2, IF(AND(DAY($AQ91)=1, MONTH($AQ91)=1),3, IF(AND(DAY($AQ91)=1, MONTH($AQ91)=5),4, IF(AND(DAY($AQ91)=8, MONTH($AQ91)=5),5, IF(AND(DAY($AQ91)=5, MONTH($AQ91)=7),6, IF(AND(DAY($AQ91)=6, MONTH($AQ91)=7),7, IF(AND(DAY($AQ91)=28, MONTH($AQ91)=9),8, IF(AND(DAY($AQ91)=28, MONTH($AQ91)=10),9, IF(AND(DAY($AQ91)=17, MONTH($AQ91)=11),10, IF(AND(DAY($AQ91)=24, MONTH($AQ91)=12),11, IF(AND(DAY($AQ91)=25, MONTH($AQ91)=12),12, IF(AND(DAY($AQ91)=26, MONTH($AQ91)=12),13,0))))))))))))))</f>
        <v>0</v>
      </c>
      <c r="AS91" s="50" t="n">
        <f aca="false">IF($AQ91=0,IF(OR($AO91&lt;&gt;0,$AP91&lt;&gt;0,$AR91&lt;&gt;0),2,1),IF(WEEKDAY($AQ91,2)&lt;&gt;$AO91,3,1))</f>
        <v>1</v>
      </c>
      <c r="AT91" s="50" t="n">
        <f aca="false">IF($AR91=0,1,IF(OR($AR91&lt;1,$AR91&gt;13),3,IF($AQ91=0,2,1)))</f>
        <v>1</v>
      </c>
      <c r="AU91" s="50" t="n">
        <f aca="false">IF($AQ91=0,1,IF(AND($AO91&gt;5,$AR91&lt;&gt;0, $AP91&lt;&gt;4),4,IF(AND($AR91&lt;&gt;0,$AP91&lt;&gt;3,$AO91&lt;=5),3,IF(AND($AO91&gt;5,$AP91&lt;&gt;2,$AR91=0),2,IF(AND($AO91&lt;=5,$AR91=0,$AP91&lt;&gt;1),2,1)))))</f>
        <v>1</v>
      </c>
      <c r="AV91" s="50" t="n">
        <f aca="false">IF(MAX($AS91,$AT91,$AU91)=1,1,MAX($AS91,$AT91,$AU91))</f>
        <v>1</v>
      </c>
      <c r="AX91" s="51" t="n">
        <f aca="false">IF(OR($G91="",$H91=""),0,MAX(0,($H91-$G91)*1440))</f>
        <v>0</v>
      </c>
      <c r="AY91" s="52" t="n">
        <f aca="false">$AX91/60</f>
        <v>0</v>
      </c>
      <c r="AZ91" s="53" t="n">
        <f aca="false">IF(OR($G91="",$H91=""),1,IF(NOT(AND(ISNUMBER($G91),ISNUMBER($H91))),0,IF($H91&lt;$G91,2,IF($BH91=3,3,1))))</f>
        <v>1</v>
      </c>
      <c r="BA91" s="51" t="n">
        <f aca="false">IF(OR($J91="",$K91=""),0,MAX(0,($K91-$J91)*1440))</f>
        <v>0</v>
      </c>
      <c r="BB91" s="54" t="n">
        <f aca="false">$BA91/60</f>
        <v>0</v>
      </c>
      <c r="BC91" s="53" t="n">
        <f aca="false">IF(OR($J91="",$K91=""),1,IF(NOT(AND(ISNUMBER($J91),ISNUMBER($K91))),0,IF($K91&lt;$J91,2,IF($BH91=3,3,1))))</f>
        <v>1</v>
      </c>
      <c r="BD91" s="51" t="n">
        <f aca="false">IF(OR($M91="",$N91=""),0,MAX(0,($N91-$M91)*1440))</f>
        <v>0</v>
      </c>
      <c r="BE91" s="54" t="n">
        <f aca="false">$BD91/60</f>
        <v>0</v>
      </c>
      <c r="BF91" s="53" t="n">
        <f aca="false">IF(OR($M91="",$N91=""),1,IF(NOT(AND(ISNUMBER($M91),ISNUMBER($N91))),0,IF($N91&lt;$M91,2,IF($BH91=3,3,1))))</f>
        <v>1</v>
      </c>
      <c r="BG91" s="53" t="n">
        <f aca="false">IF(COUNTIF(AZ91,0)+COUNTIF(BC91,0)+COUNTIF(BF91,0)&gt;0,0,IF(COUNTIF(AZ91,2)+COUNTIF(BC91,2)+COUNTIF(BF91,2)&gt;0,2,IF(COUNTIF(AZ91,3)+COUNTIF(BC91,3)+COUNTIF(BF91,3)&gt;0,3,1)))</f>
        <v>1</v>
      </c>
      <c r="BH91" s="55" t="n">
        <f aca="false">IFERROR(($H91-$G91)*1440, 0)  + IFERROR(($K91-$J91)*1440, 0)  + IFERROR(($N91-$M91)*1440, 0)</f>
        <v>0</v>
      </c>
      <c r="BI91" s="56" t="n">
        <f aca="false">IF($BG91&lt;&gt;1,$BG91,IF(ABS($BH91-($AX91 +$BA91+ $BD91))&lt; 0.0001,1,6))</f>
        <v>1</v>
      </c>
      <c r="BJ91" s="57" t="n">
        <f aca="false">IF($BH91=3,3,IF($BH91=0,0,$BH91/60))</f>
        <v>0</v>
      </c>
      <c r="BK91" s="53" t="n">
        <f aca="false">IF($BG91&lt;&gt;1,$BG91,IF(ABS($BJ91*60-$BH91)&lt;0.0001,1,5))</f>
        <v>1</v>
      </c>
      <c r="BL91" s="53" t="n">
        <f aca="false">IF($BH91=0,1,IF(ABS($BH91-($AX91+$BA91+$BD91))&lt;0.0001,1,10))</f>
        <v>1</v>
      </c>
      <c r="BN91" s="58" t="n">
        <f aca="false">IF($BT91=10,10,IF($AP91&lt;&gt;1,0,IF(ISNUMBER($R$4),($R$4*60)/5,480)))</f>
        <v>0</v>
      </c>
      <c r="BO91" s="58" t="n">
        <f aca="false">IF($BG91&lt;&gt;1,$BG91,IF($AP91=1,MAX(0,$BH91-$BN91),$BH91))</f>
        <v>0</v>
      </c>
      <c r="BP91" s="57" t="n">
        <f aca="false">IF($BG91&lt;&gt;1, 0, ROUND($BO91/60,4))</f>
        <v>0</v>
      </c>
      <c r="BQ91" s="53" t="n">
        <f aca="false">IF($BG91&lt;&gt;1, $BG91,
 IF(ABS($BO91/60-$BP91)&lt; 0.0001,1,5))</f>
        <v>1</v>
      </c>
      <c r="BR91" s="53" t="n">
        <f aca="false">$BQ91</f>
        <v>1</v>
      </c>
      <c r="BS91" s="53" t="n">
        <f aca="false">IF($BH91&lt;&gt;1,1,IF(NOT(ISNUMBER($BO91)),9,IF($BO91&lt;0,9,IF($BO91&gt;$BH91,9,1))))</f>
        <v>1</v>
      </c>
      <c r="BT91" s="53" t="n">
        <f aca="false">IF($R$4="",1,IF(NOT(ISNUMBER($R$4)),10,IF($R$4&lt;=0,10,IF($R$4&gt;40,10,IF(MOD($R$4,1)&lt;&gt;0,10,1)))))</f>
        <v>1</v>
      </c>
      <c r="BV91" s="55" t="n">
        <f aca="false">IF(OR($G91="",$H91=""),0,MAX(0,(MIN($H91,TIME(6,0,0))-MAX($G91,TIME(0,0,0))) * 1440))</f>
        <v>0</v>
      </c>
      <c r="BW91" s="54" t="n">
        <f aca="false">$BV91/60</f>
        <v>0</v>
      </c>
      <c r="BX91" s="55" t="n">
        <f aca="false">IF(OR($G91="",$H91=""),0,MAX(0,(MIN($H91,1)-MAX($G91,TIME(22,0,0)))*1440))</f>
        <v>0</v>
      </c>
      <c r="BY91" s="54" t="n">
        <f aca="false">$BX91/60</f>
        <v>0</v>
      </c>
      <c r="BZ91" s="55" t="n">
        <f aca="false">$BV91+$BX91</f>
        <v>0</v>
      </c>
      <c r="CA91" s="54" t="n">
        <f aca="false">$BW91+$BY91</f>
        <v>0</v>
      </c>
      <c r="CB91" s="56" t="n">
        <f aca="false">IF($AX91=0,1,IF(NOT(ISNUMBER($BZ91)),0,IF($BZ91&lt;0,7,IF($BZ91&gt;$AX91,8,IF(NOT(ISNUMBER($AX91)),10,1)))))</f>
        <v>1</v>
      </c>
      <c r="CC91" s="55" t="n">
        <f aca="false">IF(OR($J91="",$K91=""),0,MAX(0,(MIN($K91,TIME(6,0,0))-MAX($J91,TIME(0,0,0))) * 1440))</f>
        <v>0</v>
      </c>
      <c r="CD91" s="54" t="n">
        <f aca="false">$CC91/60</f>
        <v>0</v>
      </c>
      <c r="CE91" s="55" t="n">
        <f aca="false">IF(OR($J91="",$K91=""),0,MAX(0,(MIN($K91,1)-MAX($J91,TIME(22,0,0)))*1440))</f>
        <v>0</v>
      </c>
      <c r="CF91" s="54" t="n">
        <f aca="false">$CE91/60</f>
        <v>0</v>
      </c>
      <c r="CG91" s="55" t="n">
        <f aca="false">$CC91+$CE91</f>
        <v>0</v>
      </c>
      <c r="CH91" s="54" t="n">
        <f aca="false">$CD91+$CF91</f>
        <v>0</v>
      </c>
      <c r="CI91" s="56" t="n">
        <f aca="false">IF($BA91=0,1,IF(NOT(ISNUMBER($CG91)),0,IF($CG91&lt;0,7,IF($CG91&gt;$BA91,8,IF(NOT(ISNUMBER($BA91)),10,1)))))</f>
        <v>1</v>
      </c>
      <c r="CJ91" s="55" t="n">
        <f aca="false">IF(OR($M91="",$N91=""),0,MAX(0,(MIN($N91,TIME(6,0,0))-MAX($M91,TIME(0,0,0)))* 1440))</f>
        <v>0</v>
      </c>
      <c r="CK91" s="54" t="n">
        <f aca="false">$CJ91/60</f>
        <v>0</v>
      </c>
      <c r="CL91" s="55" t="n">
        <f aca="false">IF(OR($M91="",$N91=""),0,MAX(0,(MIN($N91,1)-MAX($M91,TIME(22,0,0)))*1440))</f>
        <v>0</v>
      </c>
      <c r="CM91" s="54" t="n">
        <f aca="false">$CL91/60</f>
        <v>0</v>
      </c>
      <c r="CN91" s="55" t="n">
        <f aca="false">$CJ91+$CL91</f>
        <v>0</v>
      </c>
      <c r="CO91" s="54" t="n">
        <f aca="false">$CK91+$CM91</f>
        <v>0</v>
      </c>
      <c r="CP91" s="56" t="n">
        <f aca="false">IF($BD91=0,1,IF(NOT(ISNUMBER($CN91)),0,IF($CN91&lt;0,7,IF($CN91&gt;$BD91,8,IF(NOT(ISNUMBER($BD91)),10,1)))))</f>
        <v>1</v>
      </c>
      <c r="CQ91" s="55" t="n">
        <f aca="false">$BZ91+$CG91+$CN91</f>
        <v>0</v>
      </c>
      <c r="CR91" s="54" t="n">
        <f aca="false">$CA91+$CH91+$CO91</f>
        <v>0</v>
      </c>
      <c r="CS91" s="53" t="n">
        <f aca="false">IF($BG91&lt;&gt;1,$BG91,IF(OR(AND($G91&lt;&gt;"",NOT(ISNUMBER($G91))),AND($H91&lt;&gt;"",NOT(ISNUMBER($H91))),AND($J91&lt;&gt;"",NOT(ISNUMBER($J91))),AND($K91&lt;&gt;"",NOT(ISNUMBER($K91))),AND($M91&lt;&gt;"",NOT(ISNUMBER($M91))),AND($N91&lt;&gt;"",NOT(ISNUMBER($N91)))),0,IF($CQ91&gt;$BH91,10,IF(ABS($CQ91/60-$CR91) &lt; 0.0001,1,5))))</f>
        <v>1</v>
      </c>
      <c r="CT91" s="55" t="n">
        <f aca="false">IF(OR($AP91=2,$AP91=4), $BH91,0)</f>
        <v>0</v>
      </c>
      <c r="CU91" s="54" t="n">
        <f aca="false">$CT91/60</f>
        <v>0</v>
      </c>
      <c r="CV91" s="53" t="n">
        <f aca="false">IF($BG91&lt;&gt;1,$BG91,IF($CT91&gt;$BH91,10,IF(ABS($CT91/60-$CU91) &lt; 0.0001,1,5)))</f>
        <v>1</v>
      </c>
      <c r="CW91" s="53" t="n">
        <f aca="false">IF($BS91=10,10,IF($BH91=0,1,IF(NOT(ISNUMBER($CT91)),10,IF($CT91&lt;0,10,IF($CT91&gt;$BH91,10,1)))))</f>
        <v>1</v>
      </c>
      <c r="CX91" s="55" t="n">
        <f aca="false">IF(OR($AP91=3,$AP91=4), $BH91,0)</f>
        <v>0</v>
      </c>
      <c r="CY91" s="54" t="n">
        <f aca="false">$CX91/60</f>
        <v>0</v>
      </c>
      <c r="CZ91" s="53" t="n">
        <f aca="false">IF($BG91&lt;&gt;1,$BG91,IF($CX91&gt;$BH91,10,IF(ABS($CX91/60-$CY91)&lt;0.0001,1,5)))</f>
        <v>1</v>
      </c>
      <c r="DA91" s="53" t="n">
        <f aca="false">IF($BS91=10,10,IF($BH91=0,1,IF(NOT(ISNUMBER($CW91)),10,IF($CW91&lt;0,10,IF($CW91&gt;$BH91,10,1)))))</f>
        <v>1</v>
      </c>
      <c r="DC91" s="59" t="s">
        <v>22</v>
      </c>
      <c r="DD91" s="59" t="n">
        <v>1</v>
      </c>
      <c r="DE91" s="59" t="s">
        <v>200</v>
      </c>
      <c r="DF91" s="59" t="s">
        <v>238</v>
      </c>
      <c r="DG91" s="59" t="s">
        <v>239</v>
      </c>
      <c r="DH91" s="59" t="s">
        <v>240</v>
      </c>
      <c r="DI91" s="59" t="s">
        <v>204</v>
      </c>
      <c r="DJ91" s="59" t="s">
        <v>223</v>
      </c>
      <c r="DK91" s="59"/>
    </row>
    <row r="92" customFormat="false" ht="15" hidden="false" customHeight="true" outlineLevel="0" collapsed="false">
      <c r="A92" s="60"/>
      <c r="B92" s="38"/>
      <c r="C92" s="31"/>
      <c r="D92" s="24"/>
      <c r="E92" s="39"/>
      <c r="F92" s="40"/>
      <c r="G92" s="41"/>
      <c r="H92" s="41"/>
      <c r="I92" s="42"/>
      <c r="J92" s="41"/>
      <c r="K92" s="41"/>
      <c r="L92" s="42"/>
      <c r="M92" s="41"/>
      <c r="N92" s="41"/>
      <c r="O92" s="42"/>
      <c r="P92" s="42"/>
      <c r="Q92" s="43"/>
      <c r="R92" s="43"/>
      <c r="S92" s="44"/>
      <c r="T92" s="44"/>
      <c r="U92" s="44"/>
      <c r="V92" s="44"/>
      <c r="W92" s="45"/>
      <c r="X92" s="44"/>
      <c r="Y92" s="44"/>
      <c r="Z92" s="44"/>
      <c r="AA92" s="44"/>
      <c r="AB92" s="44"/>
      <c r="AC92" s="44"/>
      <c r="AD92" s="44"/>
      <c r="AE92" s="44"/>
      <c r="AF92" s="44"/>
      <c r="AG92" s="46"/>
      <c r="AH92" s="46"/>
      <c r="AI92" s="46"/>
      <c r="AJ92" s="45"/>
      <c r="AK92" s="19"/>
      <c r="AL92" s="39"/>
      <c r="AM92" s="39"/>
      <c r="AN92" s="39"/>
      <c r="AO92" s="47"/>
      <c r="AP92" s="48"/>
      <c r="AQ92" s="61"/>
      <c r="AR92" s="50"/>
      <c r="AS92" s="50"/>
      <c r="AT92" s="50"/>
      <c r="AU92" s="50"/>
      <c r="AV92" s="50"/>
      <c r="AX92" s="51"/>
      <c r="AY92" s="52"/>
      <c r="AZ92" s="53" t="s">
        <v>147</v>
      </c>
      <c r="BA92" s="51"/>
      <c r="BB92" s="54"/>
      <c r="BC92" s="53"/>
      <c r="BD92" s="51"/>
      <c r="BE92" s="54"/>
      <c r="BF92" s="53"/>
      <c r="BG92" s="53"/>
      <c r="BH92" s="55"/>
      <c r="BI92" s="56"/>
      <c r="BJ92" s="57"/>
      <c r="BK92" s="53"/>
      <c r="BL92" s="53"/>
      <c r="BN92" s="58"/>
      <c r="BO92" s="58"/>
      <c r="BP92" s="57"/>
      <c r="BQ92" s="53" t="s">
        <v>148</v>
      </c>
      <c r="BR92" s="53"/>
      <c r="BS92" s="53"/>
      <c r="BT92" s="53"/>
      <c r="BV92" s="55"/>
      <c r="BW92" s="54"/>
      <c r="BX92" s="55"/>
      <c r="BY92" s="54"/>
      <c r="BZ92" s="55"/>
      <c r="CA92" s="54"/>
      <c r="CB92" s="56"/>
      <c r="CC92" s="55"/>
      <c r="CD92" s="54"/>
      <c r="CE92" s="55"/>
      <c r="CF92" s="54"/>
      <c r="CG92" s="55"/>
      <c r="CH92" s="54"/>
      <c r="CI92" s="56"/>
      <c r="CJ92" s="55"/>
      <c r="CK92" s="54"/>
      <c r="CL92" s="55"/>
      <c r="CM92" s="54"/>
      <c r="CN92" s="55"/>
      <c r="CO92" s="54"/>
      <c r="CP92" s="56"/>
      <c r="CQ92" s="55"/>
      <c r="CR92" s="54"/>
      <c r="CS92" s="53"/>
      <c r="CT92" s="55"/>
      <c r="CU92" s="54"/>
      <c r="CV92" s="53"/>
      <c r="CW92" s="53"/>
      <c r="CX92" s="55"/>
      <c r="CY92" s="54"/>
      <c r="CZ92" s="53"/>
      <c r="DA92" s="53"/>
      <c r="DC92" s="59"/>
      <c r="DD92" s="59"/>
      <c r="DE92" s="59"/>
      <c r="DF92" s="59"/>
      <c r="DG92" s="59"/>
      <c r="DH92" s="59"/>
      <c r="DI92" s="59"/>
      <c r="DJ92" s="59"/>
      <c r="DK92" s="59"/>
    </row>
    <row r="93" customFormat="false" ht="15" hidden="false" customHeight="true" outlineLevel="0" collapsed="false">
      <c r="A93" s="60"/>
      <c r="B93" s="38"/>
      <c r="C93" s="31"/>
      <c r="D93" s="24"/>
      <c r="E93" s="39"/>
      <c r="F93" s="40"/>
      <c r="G93" s="41"/>
      <c r="H93" s="41"/>
      <c r="I93" s="42"/>
      <c r="J93" s="41"/>
      <c r="K93" s="41"/>
      <c r="L93" s="42"/>
      <c r="M93" s="41"/>
      <c r="N93" s="41"/>
      <c r="O93" s="42"/>
      <c r="P93" s="42"/>
      <c r="Q93" s="43"/>
      <c r="R93" s="43"/>
      <c r="S93" s="44"/>
      <c r="T93" s="44"/>
      <c r="U93" s="44"/>
      <c r="V93" s="44"/>
      <c r="W93" s="45"/>
      <c r="X93" s="44"/>
      <c r="Y93" s="44"/>
      <c r="Z93" s="44"/>
      <c r="AA93" s="44"/>
      <c r="AB93" s="44"/>
      <c r="AC93" s="44"/>
      <c r="AD93" s="44"/>
      <c r="AE93" s="44"/>
      <c r="AF93" s="44"/>
      <c r="AG93" s="46"/>
      <c r="AH93" s="46"/>
      <c r="AI93" s="46"/>
      <c r="AJ93" s="45"/>
      <c r="AK93" s="19"/>
      <c r="AL93" s="39"/>
      <c r="AM93" s="39"/>
      <c r="AN93" s="39"/>
      <c r="AO93" s="47"/>
      <c r="AP93" s="48"/>
      <c r="AQ93" s="61"/>
      <c r="AR93" s="50"/>
      <c r="AS93" s="50"/>
      <c r="AT93" s="50"/>
      <c r="AU93" s="50"/>
      <c r="AV93" s="50"/>
      <c r="AX93" s="51"/>
      <c r="AY93" s="52"/>
      <c r="AZ93" s="53" t="s">
        <v>149</v>
      </c>
      <c r="BA93" s="51"/>
      <c r="BB93" s="54"/>
      <c r="BC93" s="53"/>
      <c r="BD93" s="51"/>
      <c r="BE93" s="54"/>
      <c r="BF93" s="53"/>
      <c r="BG93" s="53"/>
      <c r="BH93" s="55"/>
      <c r="BI93" s="56"/>
      <c r="BJ93" s="57"/>
      <c r="BK93" s="53"/>
      <c r="BL93" s="53"/>
      <c r="BN93" s="58"/>
      <c r="BO93" s="58"/>
      <c r="BP93" s="57"/>
      <c r="BQ93" s="57"/>
      <c r="BR93" s="53"/>
      <c r="BS93" s="53"/>
      <c r="BT93" s="53"/>
      <c r="BV93" s="55"/>
      <c r="BW93" s="54"/>
      <c r="BX93" s="55"/>
      <c r="BY93" s="54"/>
      <c r="BZ93" s="55"/>
      <c r="CA93" s="54"/>
      <c r="CB93" s="56"/>
      <c r="CC93" s="55"/>
      <c r="CD93" s="54"/>
      <c r="CE93" s="55"/>
      <c r="CF93" s="54"/>
      <c r="CG93" s="55"/>
      <c r="CH93" s="54"/>
      <c r="CI93" s="56"/>
      <c r="CJ93" s="55"/>
      <c r="CK93" s="54"/>
      <c r="CL93" s="55"/>
      <c r="CM93" s="54"/>
      <c r="CN93" s="55"/>
      <c r="CO93" s="54"/>
      <c r="CP93" s="56"/>
      <c r="CQ93" s="55"/>
      <c r="CR93" s="54"/>
      <c r="CS93" s="53"/>
      <c r="CT93" s="55"/>
      <c r="CU93" s="54"/>
      <c r="CV93" s="53"/>
      <c r="CW93" s="53"/>
      <c r="CX93" s="55"/>
      <c r="CY93" s="54"/>
      <c r="CZ93" s="53"/>
      <c r="DA93" s="53"/>
      <c r="DC93" s="59"/>
      <c r="DD93" s="59"/>
      <c r="DE93" s="59"/>
      <c r="DF93" s="59"/>
      <c r="DG93" s="59"/>
      <c r="DH93" s="59"/>
      <c r="DI93" s="59"/>
      <c r="DJ93" s="59"/>
      <c r="DK93" s="59"/>
    </row>
    <row r="94" customFormat="false" ht="15" hidden="false" customHeight="true" outlineLevel="0" collapsed="false">
      <c r="A94" s="60"/>
      <c r="B94" s="38"/>
      <c r="C94" s="31"/>
      <c r="D94" s="24"/>
      <c r="E94" s="39"/>
      <c r="F94" s="40"/>
      <c r="G94" s="41"/>
      <c r="H94" s="41"/>
      <c r="I94" s="42"/>
      <c r="J94" s="41"/>
      <c r="K94" s="41"/>
      <c r="L94" s="42"/>
      <c r="M94" s="41"/>
      <c r="N94" s="41"/>
      <c r="O94" s="42"/>
      <c r="P94" s="42"/>
      <c r="Q94" s="43"/>
      <c r="R94" s="43"/>
      <c r="S94" s="44"/>
      <c r="T94" s="44"/>
      <c r="U94" s="44"/>
      <c r="V94" s="44"/>
      <c r="W94" s="45"/>
      <c r="X94" s="44"/>
      <c r="Y94" s="44"/>
      <c r="Z94" s="44"/>
      <c r="AA94" s="44"/>
      <c r="AB94" s="44"/>
      <c r="AC94" s="44"/>
      <c r="AD94" s="44"/>
      <c r="AE94" s="44"/>
      <c r="AF94" s="44"/>
      <c r="AG94" s="46"/>
      <c r="AH94" s="46"/>
      <c r="AI94" s="46"/>
      <c r="AJ94" s="45"/>
      <c r="AK94" s="19"/>
      <c r="AL94" s="39"/>
      <c r="AM94" s="39"/>
      <c r="AN94" s="39"/>
      <c r="AO94" s="47"/>
      <c r="AP94" s="48"/>
      <c r="AQ94" s="61"/>
      <c r="AR94" s="50"/>
      <c r="AS94" s="50"/>
      <c r="AT94" s="50"/>
      <c r="AU94" s="50"/>
      <c r="AV94" s="50"/>
      <c r="AX94" s="51"/>
      <c r="AY94" s="52"/>
      <c r="AZ94" s="53" t="s">
        <v>150</v>
      </c>
      <c r="BA94" s="51"/>
      <c r="BB94" s="54"/>
      <c r="BC94" s="53"/>
      <c r="BD94" s="51"/>
      <c r="BE94" s="54"/>
      <c r="BF94" s="53"/>
      <c r="BG94" s="53"/>
      <c r="BH94" s="55"/>
      <c r="BI94" s="56"/>
      <c r="BJ94" s="57"/>
      <c r="BK94" s="53"/>
      <c r="BL94" s="53"/>
      <c r="BN94" s="58"/>
      <c r="BO94" s="58"/>
      <c r="BP94" s="57"/>
      <c r="BQ94" s="57"/>
      <c r="BR94" s="53"/>
      <c r="BS94" s="53"/>
      <c r="BT94" s="53"/>
      <c r="BV94" s="55"/>
      <c r="BW94" s="54"/>
      <c r="BX94" s="55"/>
      <c r="BY94" s="54"/>
      <c r="BZ94" s="55"/>
      <c r="CA94" s="54"/>
      <c r="CB94" s="56"/>
      <c r="CC94" s="55"/>
      <c r="CD94" s="54"/>
      <c r="CE94" s="55"/>
      <c r="CF94" s="54"/>
      <c r="CG94" s="55"/>
      <c r="CH94" s="54"/>
      <c r="CI94" s="56"/>
      <c r="CJ94" s="55"/>
      <c r="CK94" s="54"/>
      <c r="CL94" s="55"/>
      <c r="CM94" s="54"/>
      <c r="CN94" s="55"/>
      <c r="CO94" s="54"/>
      <c r="CP94" s="56"/>
      <c r="CQ94" s="55"/>
      <c r="CR94" s="54"/>
      <c r="CS94" s="53"/>
      <c r="CT94" s="55"/>
      <c r="CU94" s="54"/>
      <c r="CV94" s="53"/>
      <c r="CW94" s="53"/>
      <c r="CX94" s="55"/>
      <c r="CY94" s="54"/>
      <c r="CZ94" s="53"/>
      <c r="DA94" s="53"/>
      <c r="DC94" s="59"/>
      <c r="DD94" s="59"/>
      <c r="DE94" s="59"/>
      <c r="DF94" s="59"/>
      <c r="DG94" s="59"/>
      <c r="DH94" s="59"/>
      <c r="DI94" s="59"/>
      <c r="DJ94" s="59"/>
      <c r="DK94" s="59"/>
    </row>
    <row r="95" customFormat="false" ht="15" hidden="false" customHeight="true" outlineLevel="0" collapsed="false">
      <c r="A95" s="60" t="str">
        <f aca="false">IF($AQ95=0,"---",IF($AS95&gt;1,"❌ KAL D"&amp;$AS95,IF($AT95&gt;1,"❌ KAL S"&amp;$AT95,IF($AU95&gt;1,"❌ KAL TD"&amp;$AU95,DATE(YEAR($AQ95),MONTH($AQ95),DAY($AQ95))))))</f>
        <v>---</v>
      </c>
      <c r="B95" s="38" t="str">
        <f aca="false">IF($AO95=0,"---",IF($AS95&gt;1,"❌ KAL D"&amp;$AS95,IF($AT95&gt;1,"❌ KAL S"&amp;$AT95,IF($AU95&gt;1,"❌ KAL TD"&amp;$AU95,CHOOSE($AO95,"Po","Út","St","Čt","Pá","So","Ne")))))</f>
        <v>---</v>
      </c>
      <c r="C95" s="31" t="str">
        <f aca="false">IF($AP95=0,"---",IF($AS95&gt;1,"❌ KAL D"&amp;$AS95,IF($AT95&gt;1,"❌ KAL S"&amp;$AT95,IF($AU95&gt;1,"❌ KAL TD"&amp;$AU95,CHOOSE($AP95,"PRACOVNÍ DEN","VÍKEND","SVÁTEK","VÍKEND +SVÁTEK")))))</f>
        <v>---</v>
      </c>
      <c r="D95" s="24" t="str">
        <f aca="false">IF($AR95=0,"---",IF($AS95&gt;1,"❌ KAL D"&amp;$AS95,IF($AT95&gt;1,"❌ KAL S"&amp;$AT95,IF($AU95&gt;1,"❌ KAL TD"&amp;$AU95,CHOOSE($AR95,"Velký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95" s="39" t="str">
        <f aca="false">IF($AN95=0,"---",IF($AS95&gt;1,"❌ KAL D"&amp;$AS95,IF($AT95&gt;1,"❌ KAL S"&amp;$AT95,IF($AU95&gt;1,"❌ KAL TD"&amp;$AU95,$AN95))))</f>
        <v>---</v>
      </c>
      <c r="F95" s="40"/>
      <c r="G95" s="41"/>
      <c r="H95" s="41"/>
      <c r="I95" s="42" t="str">
        <f aca="false">IF($AX95=0,"---",IF($AZ95=0,"❌ PD1 0",IF($AZ95=2,"❌ PD1 2",IF($AZ95=3,"❌ PD1 3",TEXT(INT($AX95/60),"00")&amp;":"&amp;TEXT(MOD($AX95,60),"00")&amp;":00"))))</f>
        <v>---</v>
      </c>
      <c r="J95" s="41"/>
      <c r="K95" s="41"/>
      <c r="L95" s="42" t="str">
        <f aca="false">IF($BA95=0,"---",IF($BC95=0,"❌ PD2 0",IF($BC95=2,"❌ PD2 2",IF($BC95=3,"❌ PD2 3",TEXT(INT($BA95/60),"00")&amp;":"&amp;TEXT(MOD($BA95,60),"00")&amp;":00"))))</f>
        <v>---</v>
      </c>
      <c r="M95" s="41"/>
      <c r="N95" s="41"/>
      <c r="O95" s="42" t="str">
        <f aca="false">IF($BD95=0,"---",IF($BF95=0,"❌ PD3 0",IF($BF95=2,"❌ PD3 2",IF($BF95=3,"❌ PD3 3",TEXT(INT($BD95/60),"00")&amp;":"&amp;TEXT(MOD($BD95,60),"00")&amp;":00"))))</f>
        <v>---</v>
      </c>
      <c r="P95" s="42" t="str">
        <f aca="false">IF($BG95&lt;&gt;1,"❌ PD DEN "&amp;$BG95,IF($BL95=10,"❌ PD DEN 10",IF($BI95=6,"❌ PD DEN 6",IF($BK95=5,"⚠ PD DEN 5",IF($BH95=0,"---",TEXT(INT($BH95/60),"00")&amp;":"&amp;TEXT(MOD($BH95,60),"00")&amp;":00")))))</f>
        <v>---</v>
      </c>
      <c r="Q95" s="43" t="str">
        <f aca="false">IF($BT95=10,"❌ ZDPD 10",IF($BS95=9,"❌ ZDPD 9",IF($BQ95=5,"ℹ️ ZDPD 5",IF($BN95=0,"---",TEXT(INT($BN95/60),"00")&amp;":"&amp;TEXT(MOD($BN95,60),"00")&amp;":00"))))</f>
        <v>---</v>
      </c>
      <c r="R95" s="43" t="str">
        <f aca="false">IF($BT95=10,"❌ PR PŘES 10",IF($BS95=9,"❌ PR PŘES 9",IF($BQ95=5,"ℹ️ PR PŘES 5",IF($BO95=0,"---",TEXT(INT($BO95/60),"00")&amp;":"&amp;TEXT(MOD($BO95,60),"00")&amp;":00"))))</f>
        <v>---</v>
      </c>
      <c r="S95" s="44" t="str">
        <f aca="false">IF(NOT(ISNUMBER($G95)),"---",IF(AND($G95&gt;=TIME(0,0,0),$G95&lt;TIME(6,0,0)),$G95,"---"))</f>
        <v>---</v>
      </c>
      <c r="T95" s="44" t="str">
        <f aca="false">IF(AND($H95&lt;&gt;"",$G95&lt;TIME(6,0,0)),MIN($H95,TIME(6,0,0)),"---")</f>
        <v>---</v>
      </c>
      <c r="U95" s="44" t="str">
        <f aca="false">IF($H95&gt;TIME(22,0,0),MAX($G95,TIME(22,0,0)),"---")</f>
        <v>---</v>
      </c>
      <c r="V95" s="44" t="str">
        <f aca="false">IF($H95&gt;TIME(22,0,0),$H95,"---")</f>
        <v>---</v>
      </c>
      <c r="W95" s="45" t="str">
        <f aca="false">IF($CS95&lt;&gt;1,"❌ NPD "&amp;$CS95,IF($CB95&lt;&gt;1,"❌ NPD "&amp;$CB95,IF($BZ95=0,"---",TEXT(INT($BZ95/60),"00")&amp;":"&amp;TEXT(MOD($BZ95,60),"00")&amp;":00")))</f>
        <v>---</v>
      </c>
      <c r="X95" s="44" t="str">
        <f aca="false">IF(NOT(ISNUMBER($J95)),"---",IF(AND($J95&gt;=TIME(0,0,0),$J95&lt;TIME(6,0,0)),$J95,"---"))</f>
        <v>---</v>
      </c>
      <c r="Y95" s="44" t="str">
        <f aca="false">IF(AND($K95&lt;&gt;"",$J95&lt;TIME(6,0,0)),MIN($K95,TIME(6,0,0)),"---")</f>
        <v>---</v>
      </c>
      <c r="Z95" s="44" t="str">
        <f aca="false">IF($K95&gt;TIME(22,0,0),MAX($J95,TIME(22,0,0)),"---")</f>
        <v>---</v>
      </c>
      <c r="AA95" s="44" t="str">
        <f aca="false">IF($K95&gt;TIME(22,0,0),$K95,"---")</f>
        <v>---</v>
      </c>
      <c r="AB95" s="44" t="str">
        <f aca="false">IF($CS95&lt;&gt;1,"❌ NPD "&amp;$CS95,IF($CI95&lt;&gt;1,"❌ NPD "&amp;$CI95,IF($CG95=0,"---",TEXT(INT($CG95/60),"00")&amp;":"&amp;TEXT(MOD($CG95,60),"00")&amp;":00")))</f>
        <v>---</v>
      </c>
      <c r="AC95" s="44" t="str">
        <f aca="false">IF(NOT(ISNUMBER($M95)),"---",IF(AND($M95&gt;=TIME(0,0,0),$M95&lt;TIME(6,0,0)),$M95,"---"))</f>
        <v>---</v>
      </c>
      <c r="AD95" s="44" t="str">
        <f aca="false">IF(AND($N95&lt;&gt;"",$M95&lt;TIME(6,0,0)),MIN($N95,TIME(6,0,0)),"---")</f>
        <v>---</v>
      </c>
      <c r="AE95" s="44" t="str">
        <f aca="false">IF($N95&gt;TIME(22,0,0),MAX($M95,TIME(22,0,0)),"---")</f>
        <v>---</v>
      </c>
      <c r="AF95" s="44" t="str">
        <f aca="false">IF($N95&gt;TIME(22,0,0),$N95,"---")</f>
        <v>---</v>
      </c>
      <c r="AG95" s="46" t="str">
        <f aca="false">IF($CS95&lt;&gt;1,"❌ NPD "&amp;$CS95,IF($CP95&lt;&gt;1,"❌ NPD "&amp;$CP95,IF($CN95=0,"---",TEXT(INT($CN95/60),"00")&amp;":"&amp;TEXT(MOD($CN95,60),"00")&amp;":00")))</f>
        <v>---</v>
      </c>
      <c r="AH95" s="46" t="str">
        <f aca="false">IF($CS95&lt;&gt;1,"❌ NPD "&amp;$CS95,IF(MIN($CB95,$CI95,$CP95)&lt;&gt;1,"❌ NPD "&amp;MIN($CB95,$CI95,CP95),IF($CQ95=0,"---",TEXT(INT($CQ95/60),"00")&amp;":"&amp;TEXT(MOD($CQ95,60),"00")&amp;":00")))</f>
        <v>---</v>
      </c>
      <c r="AI95" s="46" t="str">
        <f aca="false">IF($CV95&lt;&gt;1,"❌ PR VÍK "&amp;$CV95,IF($CW95=10,"❌ PR VÍK 10",IF($CU95=0,"---",TEXT(INT($CT95/60),"00")&amp;":"&amp;TEXT(MOD($CT95,60),"00")&amp;":00")))</f>
        <v>---</v>
      </c>
      <c r="AJ95" s="45" t="str">
        <f aca="false">IF($CZ95&lt;&gt;1,"❌ PR SV "&amp;$CZ95,IF($DA95=10,"❌ PR SV 10",IF($CX95=0,"---",TEXT(INT($CX95/60),"00")&amp;":"&amp;TEXT(MOD($CX95,60),"00")&amp;":00")))</f>
        <v>---</v>
      </c>
      <c r="AK95" s="19"/>
      <c r="AL95" s="39" t="n">
        <f aca="false">IF($AQ95=0,0,IF($AQ95&lt;&gt;0,YEAR($AQ$15)))</f>
        <v>0</v>
      </c>
      <c r="AM95" s="39" t="n">
        <f aca="false">IF($AQ95=0,0,IF($AQ95&lt;&gt;0,CHOOSE(MONTH($AQ$15), 1,2,3,4,5,6, 7,8,9,10,11,12)))</f>
        <v>0</v>
      </c>
      <c r="AN95" s="39" t="n">
        <f aca="false">IF($AQ95=0,0,WEEKNUM($AQ95,2))</f>
        <v>0</v>
      </c>
      <c r="AO95" s="47" t="n">
        <f aca="false">IF($AQ95=0,0,WEEKDAY($AQ95,2))</f>
        <v>0</v>
      </c>
      <c r="AP95" s="48" t="n">
        <f aca="false">IF($AQ95=0,0, IF(AND($AO95&gt;5,$AR95&lt;&gt;0),4, IF($AR95&lt;&gt;0,3, IF($AO95&gt;5,2, 1))))</f>
        <v>0</v>
      </c>
      <c r="AQ95" s="61" t="n">
        <f aca="false">IF($AQ91=0,0,IF(MONTH($AQ91+1)=MONTH($AQ91),$AQ91+1,0))</f>
        <v>0</v>
      </c>
      <c r="AR95" s="50" t="n">
        <f aca="false">IF($AO95=0,0, IF(AND($AL$3&lt;&gt;0,$AQ95=$AL$3-2),1, IF(AND($AL$3&lt;&gt;0,$AQ95=$AL$3+1),2, IF(AND(DAY($AQ95)=1, MONTH($AQ95)=1),3, IF(AND(DAY($AQ95)=1, MONTH($AQ95)=5),4, IF(AND(DAY($AQ95)=8, MONTH($AQ95)=5),5, IF(AND(DAY($AQ95)=5, MONTH($AQ95)=7),6, IF(AND(DAY($AQ95)=6, MONTH($AQ95)=7),7, IF(AND(DAY($AQ95)=28, MONTH($AQ95)=9),8, IF(AND(DAY($AQ95)=28, MONTH($AQ95)=10),9, IF(AND(DAY($AQ95)=17, MONTH($AQ95)=11),10, IF(AND(DAY($AQ95)=24, MONTH($AQ95)=12),11, IF(AND(DAY($AQ95)=25, MONTH($AQ95)=12),12, IF(AND(DAY($AQ95)=26, MONTH($AQ95)=12),13,0))))))))))))))</f>
        <v>0</v>
      </c>
      <c r="AS95" s="50" t="n">
        <f aca="false">IF($AQ95=0,IF(OR($AO95&lt;&gt;0,$AP95&lt;&gt;0,$AR95&lt;&gt;0),2,1),IF(WEEKDAY($AQ95,2)&lt;&gt;$AO95,3,1))</f>
        <v>1</v>
      </c>
      <c r="AT95" s="50" t="n">
        <f aca="false">IF($AR95=0,1,IF(OR($AR95&lt;1,$AR95&gt;13),3,IF($AQ95=0,2,1)))</f>
        <v>1</v>
      </c>
      <c r="AU95" s="50" t="n">
        <f aca="false">IF($AQ95=0,1,IF(AND($AO95&gt;5,$AR95&lt;&gt;0, $AP95&lt;&gt;4),4,IF(AND($AR95&lt;&gt;0,$AP95&lt;&gt;3,$AO95&lt;=5),3,IF(AND($AO95&gt;5,$AP95&lt;&gt;2,$AR95=0),2,IF(AND($AO95&lt;=5,$AR95=0,$AP95&lt;&gt;1),2,1)))))</f>
        <v>1</v>
      </c>
      <c r="AV95" s="50" t="n">
        <f aca="false">IF(MAX($AS95,$AT95,$AU95)=1,1,MAX($AS95,$AT95,$AU95))</f>
        <v>1</v>
      </c>
      <c r="AX95" s="51" t="n">
        <f aca="false">IF(OR($G95="",$H95=""),0,MAX(0,($H95-$G95)*1440))</f>
        <v>0</v>
      </c>
      <c r="AY95" s="52" t="n">
        <f aca="false">$AX95/60</f>
        <v>0</v>
      </c>
      <c r="AZ95" s="53" t="n">
        <f aca="false">IF(OR($G95="",$H95=""),1,IF(NOT(AND(ISNUMBER($G95),ISNUMBER($H95))),0,IF($H95&lt;$G95,2,IF($BH95=3,3,1))))</f>
        <v>1</v>
      </c>
      <c r="BA95" s="51" t="n">
        <f aca="false">IF(OR($J95="",$K95=""),0,MAX(0,($K95-$J95)*1440))</f>
        <v>0</v>
      </c>
      <c r="BB95" s="54" t="n">
        <f aca="false">$BA95/60</f>
        <v>0</v>
      </c>
      <c r="BC95" s="53" t="n">
        <f aca="false">IF(OR($J95="",$K95=""),1,IF(NOT(AND(ISNUMBER($J95),ISNUMBER($K95))),0,IF($K95&lt;$J95,2,IF($BH95=3,3,1))))</f>
        <v>1</v>
      </c>
      <c r="BD95" s="51" t="n">
        <f aca="false">IF(OR($M95="",$N95=""),0,MAX(0,($N95-$M95)*1440))</f>
        <v>0</v>
      </c>
      <c r="BE95" s="54" t="n">
        <f aca="false">$BD95/60</f>
        <v>0</v>
      </c>
      <c r="BF95" s="53" t="n">
        <f aca="false">IF(OR($M95="",$N95=""),1,IF(NOT(AND(ISNUMBER($M95),ISNUMBER($N95))),0,IF($N95&lt;$M95,2,IF($BH95=3,3,1))))</f>
        <v>1</v>
      </c>
      <c r="BG95" s="53" t="n">
        <f aca="false">IF(COUNTIF(AZ95,0)+COUNTIF(BC95,0)+COUNTIF(BF95,0)&gt;0,0,IF(COUNTIF(AZ95,2)+COUNTIF(BC95,2)+COUNTIF(BF95,2)&gt;0,2,IF(COUNTIF(AZ95,3)+COUNTIF(BC95,3)+COUNTIF(BF95,3)&gt;0,3,1)))</f>
        <v>1</v>
      </c>
      <c r="BH95" s="55" t="n">
        <f aca="false">IFERROR(($H95-$G95)*1440, 0)  + IFERROR(($K95-$J95)*1440, 0)  + IFERROR(($N95-$M95)*1440, 0)</f>
        <v>0</v>
      </c>
      <c r="BI95" s="56" t="n">
        <f aca="false">IF($BG95&lt;&gt;1,$BG95,IF(ABS($BH95-($AX95 +$BA95+ $BD95))&lt; 0.0001,1,6))</f>
        <v>1</v>
      </c>
      <c r="BJ95" s="57" t="n">
        <f aca="false">IF($BH95=3,3,IF($BH95=0,0,$BH95/60))</f>
        <v>0</v>
      </c>
      <c r="BK95" s="53" t="n">
        <f aca="false">IF($BG95&lt;&gt;1,$BG95,IF(ABS($BJ95*60-$BH95)&lt;0.0001,1,5))</f>
        <v>1</v>
      </c>
      <c r="BL95" s="53" t="n">
        <f aca="false">IF($BH95=0,1,IF(ABS($BH95-($AX95+$BA95+$BD95))&lt;0.0001,1,10))</f>
        <v>1</v>
      </c>
      <c r="BN95" s="58" t="n">
        <f aca="false">IF($BT95=10,10,IF($AP95&lt;&gt;1,0,IF(ISNUMBER($R$4),($R$4*60)/5,480)))</f>
        <v>0</v>
      </c>
      <c r="BO95" s="58" t="n">
        <f aca="false">IF($BG95&lt;&gt;1,$BG95,IF($AP95=1,MAX(0,$BH95-$BN95),$BH95))</f>
        <v>0</v>
      </c>
      <c r="BP95" s="57" t="n">
        <f aca="false">IF($BG95&lt;&gt;1, 0, ROUND($BO95/60,4))</f>
        <v>0</v>
      </c>
      <c r="BQ95" s="53" t="n">
        <f aca="false">IF($BG95&lt;&gt;1, $BG95,
 IF(ABS($BO95/60-$BP95)&lt; 0.0001,1,5))</f>
        <v>1</v>
      </c>
      <c r="BR95" s="53" t="n">
        <f aca="false">$BQ95</f>
        <v>1</v>
      </c>
      <c r="BS95" s="53" t="n">
        <f aca="false">IF($BH95&lt;&gt;1,1,IF(NOT(ISNUMBER($BO95)),9,IF($BO95&lt;0,9,IF($BO95&gt;$BH95,9,1))))</f>
        <v>1</v>
      </c>
      <c r="BT95" s="53" t="n">
        <f aca="false">IF($R$4="",1,IF(NOT(ISNUMBER($R$4)),10,IF($R$4&lt;=0,10,IF($R$4&gt;40,10,IF(MOD($R$4,1)&lt;&gt;0,10,1)))))</f>
        <v>1</v>
      </c>
      <c r="BV95" s="55" t="n">
        <f aca="false">IF(OR($G95="",$H95=""),0,MAX(0,(MIN($H95,TIME(6,0,0))-MAX($G95,TIME(0,0,0))) * 1440))</f>
        <v>0</v>
      </c>
      <c r="BW95" s="54" t="n">
        <f aca="false">$BV95/60</f>
        <v>0</v>
      </c>
      <c r="BX95" s="55" t="n">
        <f aca="false">IF(OR($G95="",$H95=""),0,MAX(0,(MIN($H95,1)-MAX($G95,TIME(22,0,0)))*1440))</f>
        <v>0</v>
      </c>
      <c r="BY95" s="54" t="n">
        <f aca="false">$BX95/60</f>
        <v>0</v>
      </c>
      <c r="BZ95" s="55" t="n">
        <f aca="false">$BV95+$BX95</f>
        <v>0</v>
      </c>
      <c r="CA95" s="54" t="n">
        <f aca="false">$BW95+$BY95</f>
        <v>0</v>
      </c>
      <c r="CB95" s="56" t="n">
        <f aca="false">IF($AX95=0,1,IF(NOT(ISNUMBER($BZ95)),0,IF($BZ95&lt;0,7,IF($BZ95&gt;$AX95,8,IF(NOT(ISNUMBER($AX95)),10,1)))))</f>
        <v>1</v>
      </c>
      <c r="CC95" s="55" t="n">
        <f aca="false">IF(OR($J95="",$K95=""),0,MAX(0,(MIN($K95,TIME(6,0,0))-MAX($J95,TIME(0,0,0))) * 1440))</f>
        <v>0</v>
      </c>
      <c r="CD95" s="54" t="n">
        <f aca="false">$CC95/60</f>
        <v>0</v>
      </c>
      <c r="CE95" s="55" t="n">
        <f aca="false">IF(OR($J95="",$K95=""),0,MAX(0,(MIN($K95,1)-MAX($J95,TIME(22,0,0)))*1440))</f>
        <v>0</v>
      </c>
      <c r="CF95" s="54" t="n">
        <f aca="false">$CE95/60</f>
        <v>0</v>
      </c>
      <c r="CG95" s="55" t="n">
        <f aca="false">$CC95+$CE95</f>
        <v>0</v>
      </c>
      <c r="CH95" s="54" t="n">
        <f aca="false">$CD95+$CF95</f>
        <v>0</v>
      </c>
      <c r="CI95" s="56" t="n">
        <f aca="false">IF($BA95=0,1,IF(NOT(ISNUMBER($CG95)),0,IF($CG95&lt;0,7,IF($CG95&gt;$BA95,8,IF(NOT(ISNUMBER($BA95)),10,1)))))</f>
        <v>1</v>
      </c>
      <c r="CJ95" s="55" t="n">
        <f aca="false">IF(OR($M95="",$N95=""),0,MAX(0,(MIN($N95,TIME(6,0,0))-MAX($M95,TIME(0,0,0)))* 1440))</f>
        <v>0</v>
      </c>
      <c r="CK95" s="54" t="n">
        <f aca="false">$CJ95/60</f>
        <v>0</v>
      </c>
      <c r="CL95" s="55" t="n">
        <f aca="false">IF(OR($M95="",$N95=""),0,MAX(0,(MIN($N95,1)-MAX($M95,TIME(22,0,0)))*1440))</f>
        <v>0</v>
      </c>
      <c r="CM95" s="54" t="n">
        <f aca="false">$CL95/60</f>
        <v>0</v>
      </c>
      <c r="CN95" s="55" t="n">
        <f aca="false">$CJ95+$CL95</f>
        <v>0</v>
      </c>
      <c r="CO95" s="54" t="n">
        <f aca="false">$CK95+$CM95</f>
        <v>0</v>
      </c>
      <c r="CP95" s="56" t="n">
        <f aca="false">IF($BD95=0,1,IF(NOT(ISNUMBER($CN95)),0,IF($CN95&lt;0,7,IF($CN95&gt;$BD95,8,IF(NOT(ISNUMBER($BD95)),10,1)))))</f>
        <v>1</v>
      </c>
      <c r="CQ95" s="55" t="n">
        <f aca="false">$BZ95+$CG95+$CN95</f>
        <v>0</v>
      </c>
      <c r="CR95" s="54" t="n">
        <f aca="false">$CA95+$CH95+$CO95</f>
        <v>0</v>
      </c>
      <c r="CS95" s="53" t="n">
        <f aca="false">IF($BG95&lt;&gt;1,$BG95,IF(OR(AND($G95&lt;&gt;"",NOT(ISNUMBER($G95))),AND($H95&lt;&gt;"",NOT(ISNUMBER($H95))),AND($J95&lt;&gt;"",NOT(ISNUMBER($J95))),AND($K95&lt;&gt;"",NOT(ISNUMBER($K95))),AND($M95&lt;&gt;"",NOT(ISNUMBER($M95))),AND($N95&lt;&gt;"",NOT(ISNUMBER($N95)))),0,IF($CQ95&gt;$BH95,10,IF(ABS($CQ95/60-$CR95) &lt; 0.0001,1,5))))</f>
        <v>1</v>
      </c>
      <c r="CT95" s="55" t="n">
        <f aca="false">IF(OR($AP95=2,$AP95=4), $BH95,0)</f>
        <v>0</v>
      </c>
      <c r="CU95" s="54" t="n">
        <f aca="false">$CT95/60</f>
        <v>0</v>
      </c>
      <c r="CV95" s="53" t="n">
        <f aca="false">IF($BG95&lt;&gt;1,$BG95,IF($CT95&gt;$BH95,10,IF(ABS($CT95/60-$CU95) &lt; 0.0001,1,5)))</f>
        <v>1</v>
      </c>
      <c r="CW95" s="53" t="n">
        <f aca="false">IF($BS95=10,10,IF($BH95=0,1,IF(NOT(ISNUMBER($CT95)),10,IF($CT95&lt;0,10,IF($CT95&gt;$BH95,10,1)))))</f>
        <v>1</v>
      </c>
      <c r="CX95" s="55" t="n">
        <f aca="false">IF(OR($AP95=3,$AP95=4), $BH95,0)</f>
        <v>0</v>
      </c>
      <c r="CY95" s="54" t="n">
        <f aca="false">$CX95/60</f>
        <v>0</v>
      </c>
      <c r="CZ95" s="53" t="n">
        <f aca="false">IF($BG95&lt;&gt;1,$BG95,IF($CX95&gt;$BH95,10,IF(ABS($CX95/60-$CY95)&lt;0.0001,1,5)))</f>
        <v>1</v>
      </c>
      <c r="DA95" s="53" t="n">
        <f aca="false">IF($BS95=10,10,IF($BH95=0,1,IF(NOT(ISNUMBER($CW95)),10,IF($CW95&lt;0,10,IF($CW95&gt;$BH95,10,1)))))</f>
        <v>1</v>
      </c>
      <c r="DC95" s="59" t="s">
        <v>22</v>
      </c>
      <c r="DD95" s="59" t="n">
        <v>0</v>
      </c>
      <c r="DE95" s="59" t="s">
        <v>151</v>
      </c>
      <c r="DF95" s="59" t="s">
        <v>241</v>
      </c>
      <c r="DG95" s="59" t="s">
        <v>242</v>
      </c>
      <c r="DH95" s="59" t="s">
        <v>240</v>
      </c>
      <c r="DI95" s="59" t="s">
        <v>226</v>
      </c>
      <c r="DJ95" s="59" t="s">
        <v>243</v>
      </c>
      <c r="DK95" s="59"/>
    </row>
    <row r="96" customFormat="false" ht="15" hidden="false" customHeight="true" outlineLevel="0" collapsed="false">
      <c r="A96" s="60"/>
      <c r="B96" s="38"/>
      <c r="C96" s="31"/>
      <c r="D96" s="24"/>
      <c r="E96" s="39"/>
      <c r="F96" s="40"/>
      <c r="G96" s="41"/>
      <c r="H96" s="41"/>
      <c r="I96" s="42"/>
      <c r="J96" s="41"/>
      <c r="K96" s="41"/>
      <c r="L96" s="42"/>
      <c r="M96" s="41"/>
      <c r="N96" s="41"/>
      <c r="O96" s="42"/>
      <c r="P96" s="42"/>
      <c r="Q96" s="43"/>
      <c r="R96" s="43"/>
      <c r="S96" s="44"/>
      <c r="T96" s="44"/>
      <c r="U96" s="44"/>
      <c r="V96" s="44"/>
      <c r="W96" s="45"/>
      <c r="X96" s="44"/>
      <c r="Y96" s="44"/>
      <c r="Z96" s="44"/>
      <c r="AA96" s="44"/>
      <c r="AB96" s="44"/>
      <c r="AC96" s="44"/>
      <c r="AD96" s="44"/>
      <c r="AE96" s="44"/>
      <c r="AF96" s="44"/>
      <c r="AG96" s="46"/>
      <c r="AH96" s="46"/>
      <c r="AI96" s="46"/>
      <c r="AJ96" s="45"/>
      <c r="AK96" s="19"/>
      <c r="AL96" s="39"/>
      <c r="AM96" s="39"/>
      <c r="AN96" s="39"/>
      <c r="AO96" s="47"/>
      <c r="AP96" s="48"/>
      <c r="AQ96" s="61"/>
      <c r="AR96" s="50"/>
      <c r="AS96" s="50"/>
      <c r="AT96" s="50"/>
      <c r="AU96" s="50"/>
      <c r="AV96" s="50"/>
      <c r="AX96" s="51"/>
      <c r="AY96" s="52"/>
      <c r="AZ96" s="53" t="s">
        <v>147</v>
      </c>
      <c r="BA96" s="51"/>
      <c r="BB96" s="54"/>
      <c r="BC96" s="53"/>
      <c r="BD96" s="51"/>
      <c r="BE96" s="54"/>
      <c r="BF96" s="53"/>
      <c r="BG96" s="53"/>
      <c r="BH96" s="55"/>
      <c r="BI96" s="56"/>
      <c r="BJ96" s="57"/>
      <c r="BK96" s="53"/>
      <c r="BL96" s="53"/>
      <c r="BN96" s="58"/>
      <c r="BO96" s="58"/>
      <c r="BP96" s="57"/>
      <c r="BQ96" s="53" t="s">
        <v>148</v>
      </c>
      <c r="BR96" s="53"/>
      <c r="BS96" s="53"/>
      <c r="BT96" s="53"/>
      <c r="BV96" s="55"/>
      <c r="BW96" s="54"/>
      <c r="BX96" s="55"/>
      <c r="BY96" s="54"/>
      <c r="BZ96" s="55"/>
      <c r="CA96" s="54"/>
      <c r="CB96" s="56"/>
      <c r="CC96" s="55"/>
      <c r="CD96" s="54"/>
      <c r="CE96" s="55"/>
      <c r="CF96" s="54"/>
      <c r="CG96" s="55"/>
      <c r="CH96" s="54"/>
      <c r="CI96" s="56"/>
      <c r="CJ96" s="55"/>
      <c r="CK96" s="54"/>
      <c r="CL96" s="55"/>
      <c r="CM96" s="54"/>
      <c r="CN96" s="55"/>
      <c r="CO96" s="54"/>
      <c r="CP96" s="56"/>
      <c r="CQ96" s="55"/>
      <c r="CR96" s="54"/>
      <c r="CS96" s="53"/>
      <c r="CT96" s="55"/>
      <c r="CU96" s="54"/>
      <c r="CV96" s="53"/>
      <c r="CW96" s="53"/>
      <c r="CX96" s="55"/>
      <c r="CY96" s="54"/>
      <c r="CZ96" s="53"/>
      <c r="DA96" s="53"/>
      <c r="DC96" s="59"/>
      <c r="DD96" s="59"/>
      <c r="DE96" s="59"/>
      <c r="DF96" s="59"/>
      <c r="DG96" s="59"/>
      <c r="DH96" s="59"/>
      <c r="DI96" s="59"/>
      <c r="DJ96" s="59" t="s">
        <v>228</v>
      </c>
      <c r="DK96" s="59"/>
    </row>
    <row r="97" customFormat="false" ht="15" hidden="false" customHeight="true" outlineLevel="0" collapsed="false">
      <c r="A97" s="60"/>
      <c r="B97" s="38"/>
      <c r="C97" s="31"/>
      <c r="D97" s="24"/>
      <c r="E97" s="39"/>
      <c r="F97" s="40"/>
      <c r="G97" s="41"/>
      <c r="H97" s="41"/>
      <c r="I97" s="42"/>
      <c r="J97" s="41"/>
      <c r="K97" s="41"/>
      <c r="L97" s="42"/>
      <c r="M97" s="41"/>
      <c r="N97" s="41"/>
      <c r="O97" s="42"/>
      <c r="P97" s="42"/>
      <c r="Q97" s="43"/>
      <c r="R97" s="43"/>
      <c r="S97" s="44"/>
      <c r="T97" s="44"/>
      <c r="U97" s="44"/>
      <c r="V97" s="44"/>
      <c r="W97" s="45"/>
      <c r="X97" s="44"/>
      <c r="Y97" s="44"/>
      <c r="Z97" s="44"/>
      <c r="AA97" s="44"/>
      <c r="AB97" s="44"/>
      <c r="AC97" s="44"/>
      <c r="AD97" s="44"/>
      <c r="AE97" s="44"/>
      <c r="AF97" s="44"/>
      <c r="AG97" s="46"/>
      <c r="AH97" s="46"/>
      <c r="AI97" s="46"/>
      <c r="AJ97" s="45"/>
      <c r="AK97" s="19"/>
      <c r="AL97" s="39"/>
      <c r="AM97" s="39"/>
      <c r="AN97" s="39"/>
      <c r="AO97" s="47"/>
      <c r="AP97" s="48"/>
      <c r="AQ97" s="61"/>
      <c r="AR97" s="50"/>
      <c r="AS97" s="50"/>
      <c r="AT97" s="50"/>
      <c r="AU97" s="50"/>
      <c r="AV97" s="50"/>
      <c r="AX97" s="51"/>
      <c r="AY97" s="52"/>
      <c r="AZ97" s="53" t="s">
        <v>149</v>
      </c>
      <c r="BA97" s="51"/>
      <c r="BB97" s="54"/>
      <c r="BC97" s="53"/>
      <c r="BD97" s="51"/>
      <c r="BE97" s="54"/>
      <c r="BF97" s="53"/>
      <c r="BG97" s="53"/>
      <c r="BH97" s="55"/>
      <c r="BI97" s="56"/>
      <c r="BJ97" s="57"/>
      <c r="BK97" s="53"/>
      <c r="BL97" s="53"/>
      <c r="BN97" s="58"/>
      <c r="BO97" s="58"/>
      <c r="BP97" s="57"/>
      <c r="BQ97" s="57"/>
      <c r="BR97" s="53"/>
      <c r="BS97" s="53"/>
      <c r="BT97" s="53"/>
      <c r="BV97" s="55"/>
      <c r="BW97" s="54"/>
      <c r="BX97" s="55"/>
      <c r="BY97" s="54"/>
      <c r="BZ97" s="55"/>
      <c r="CA97" s="54"/>
      <c r="CB97" s="56"/>
      <c r="CC97" s="55"/>
      <c r="CD97" s="54"/>
      <c r="CE97" s="55"/>
      <c r="CF97" s="54"/>
      <c r="CG97" s="55"/>
      <c r="CH97" s="54"/>
      <c r="CI97" s="56"/>
      <c r="CJ97" s="55"/>
      <c r="CK97" s="54"/>
      <c r="CL97" s="55"/>
      <c r="CM97" s="54"/>
      <c r="CN97" s="55"/>
      <c r="CO97" s="54"/>
      <c r="CP97" s="56"/>
      <c r="CQ97" s="55"/>
      <c r="CR97" s="54"/>
      <c r="CS97" s="53"/>
      <c r="CT97" s="55"/>
      <c r="CU97" s="54"/>
      <c r="CV97" s="53"/>
      <c r="CW97" s="53"/>
      <c r="CX97" s="55"/>
      <c r="CY97" s="54"/>
      <c r="CZ97" s="53"/>
      <c r="DA97" s="53"/>
      <c r="DC97" s="59"/>
      <c r="DD97" s="59"/>
      <c r="DE97" s="59"/>
      <c r="DF97" s="59"/>
      <c r="DG97" s="59"/>
      <c r="DH97" s="59"/>
      <c r="DI97" s="59"/>
      <c r="DJ97" s="59"/>
      <c r="DK97" s="59"/>
    </row>
    <row r="98" customFormat="false" ht="15" hidden="false" customHeight="true" outlineLevel="0" collapsed="false">
      <c r="A98" s="60"/>
      <c r="B98" s="38"/>
      <c r="C98" s="31"/>
      <c r="D98" s="24"/>
      <c r="E98" s="39"/>
      <c r="F98" s="40"/>
      <c r="G98" s="41"/>
      <c r="H98" s="41"/>
      <c r="I98" s="42"/>
      <c r="J98" s="41"/>
      <c r="K98" s="41"/>
      <c r="L98" s="42"/>
      <c r="M98" s="41"/>
      <c r="N98" s="41"/>
      <c r="O98" s="42"/>
      <c r="P98" s="42"/>
      <c r="Q98" s="43"/>
      <c r="R98" s="43"/>
      <c r="S98" s="44"/>
      <c r="T98" s="44"/>
      <c r="U98" s="44"/>
      <c r="V98" s="44"/>
      <c r="W98" s="45"/>
      <c r="X98" s="44"/>
      <c r="Y98" s="44"/>
      <c r="Z98" s="44"/>
      <c r="AA98" s="44"/>
      <c r="AB98" s="44"/>
      <c r="AC98" s="44"/>
      <c r="AD98" s="44"/>
      <c r="AE98" s="44"/>
      <c r="AF98" s="44"/>
      <c r="AG98" s="46"/>
      <c r="AH98" s="46"/>
      <c r="AI98" s="46"/>
      <c r="AJ98" s="45"/>
      <c r="AK98" s="19"/>
      <c r="AL98" s="39"/>
      <c r="AM98" s="39"/>
      <c r="AN98" s="39"/>
      <c r="AO98" s="47"/>
      <c r="AP98" s="48"/>
      <c r="AQ98" s="61"/>
      <c r="AR98" s="50"/>
      <c r="AS98" s="50"/>
      <c r="AT98" s="50"/>
      <c r="AU98" s="50"/>
      <c r="AV98" s="50"/>
      <c r="AX98" s="51"/>
      <c r="AY98" s="52"/>
      <c r="AZ98" s="53" t="s">
        <v>150</v>
      </c>
      <c r="BA98" s="51"/>
      <c r="BB98" s="54"/>
      <c r="BC98" s="53"/>
      <c r="BD98" s="51"/>
      <c r="BE98" s="54"/>
      <c r="BF98" s="53"/>
      <c r="BG98" s="53"/>
      <c r="BH98" s="55"/>
      <c r="BI98" s="56"/>
      <c r="BJ98" s="57"/>
      <c r="BK98" s="53"/>
      <c r="BL98" s="53"/>
      <c r="BN98" s="58"/>
      <c r="BO98" s="58"/>
      <c r="BP98" s="57"/>
      <c r="BQ98" s="57"/>
      <c r="BR98" s="53"/>
      <c r="BS98" s="53"/>
      <c r="BT98" s="53"/>
      <c r="BV98" s="55"/>
      <c r="BW98" s="54"/>
      <c r="BX98" s="55"/>
      <c r="BY98" s="54"/>
      <c r="BZ98" s="55"/>
      <c r="CA98" s="54"/>
      <c r="CB98" s="56"/>
      <c r="CC98" s="55"/>
      <c r="CD98" s="54"/>
      <c r="CE98" s="55"/>
      <c r="CF98" s="54"/>
      <c r="CG98" s="55"/>
      <c r="CH98" s="54"/>
      <c r="CI98" s="56"/>
      <c r="CJ98" s="55"/>
      <c r="CK98" s="54"/>
      <c r="CL98" s="55"/>
      <c r="CM98" s="54"/>
      <c r="CN98" s="55"/>
      <c r="CO98" s="54"/>
      <c r="CP98" s="56"/>
      <c r="CQ98" s="55"/>
      <c r="CR98" s="54"/>
      <c r="CS98" s="53"/>
      <c r="CT98" s="55"/>
      <c r="CU98" s="54"/>
      <c r="CV98" s="53"/>
      <c r="CW98" s="53"/>
      <c r="CX98" s="55"/>
      <c r="CY98" s="54"/>
      <c r="CZ98" s="53"/>
      <c r="DA98" s="53"/>
      <c r="DC98" s="59"/>
      <c r="DD98" s="59"/>
      <c r="DE98" s="59"/>
      <c r="DF98" s="59"/>
      <c r="DG98" s="59"/>
      <c r="DH98" s="59"/>
      <c r="DI98" s="59"/>
      <c r="DJ98" s="59"/>
      <c r="DK98" s="59"/>
    </row>
    <row r="99" customFormat="false" ht="15" hidden="false" customHeight="true" outlineLevel="0" collapsed="false">
      <c r="A99" s="60" t="str">
        <f aca="false">IF($AQ99=0,"---",IF($AS99&gt;1,"❌ KAL D"&amp;$AS99,IF($AT99&gt;1,"❌ KAL S"&amp;$AT99,IF($AU99&gt;1,"❌ KAL TD"&amp;$AU99,DATE(YEAR($AQ99),MONTH($AQ99),DAY($AQ99))))))</f>
        <v>---</v>
      </c>
      <c r="B99" s="38" t="str">
        <f aca="false">IF($AO99=0,"---",IF($AS99&gt;1,"❌ KAL D"&amp;$AS99,IF($AT99&gt;1,"❌ KAL S"&amp;$AT99,IF($AU99&gt;1,"❌ KAL TD"&amp;$AU99,CHOOSE($AO99,"Po","Út","St","Čt","Pá","So","Ne")))))</f>
        <v>---</v>
      </c>
      <c r="C99" s="31" t="str">
        <f aca="false">IF($AP99=0,"---",IF($AS99&gt;1,"❌ KAL D"&amp;$AS99,IF($AT99&gt;1,"❌ KAL S"&amp;$AT99,IF($AU99&gt;1,"❌ KAL TD"&amp;$AU99,CHOOSE($AP99,"PRACOVNÍ DEN","VÍKEND","SVÁTEK","VÍKEND +SVÁTEK")))))</f>
        <v>---</v>
      </c>
      <c r="D99" s="24" t="str">
        <f aca="false">IF($AR99=0,"---",IF($AS99&gt;1,"❌ KAL D"&amp;$AS99,IF($AT99&gt;1,"❌ KAL S"&amp;$AT99,IF($AU99&gt;1,"❌ KAL TD"&amp;$AU99,CHOOSE($AR99,"Velký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99" s="39" t="str">
        <f aca="false">IF($AN99=0,"---",IF($AS99&gt;1,"❌ KAL D"&amp;$AS99,IF($AT99&gt;1,"❌ KAL S"&amp;$AT99,IF($AU99&gt;1,"❌ KAL TD"&amp;$AU99,$AN99))))</f>
        <v>---</v>
      </c>
      <c r="F99" s="40"/>
      <c r="G99" s="41"/>
      <c r="H99" s="41"/>
      <c r="I99" s="42" t="str">
        <f aca="false">IF($AX99=0,"---",IF($AZ99=0,"❌ PD1 0",IF($AZ99=2,"❌ PD1 2",IF($AZ99=3,"❌ PD1 3",TEXT(INT($AX99/60),"00")&amp;":"&amp;TEXT(MOD($AX99,60),"00")&amp;":00"))))</f>
        <v>---</v>
      </c>
      <c r="J99" s="41"/>
      <c r="K99" s="41"/>
      <c r="L99" s="42" t="str">
        <f aca="false">IF($BA99=0,"---",IF($BC99=0,"❌ PD2 0",IF($BC99=2,"❌ PD2 2",IF($BC99=3,"❌ PD2 3",TEXT(INT($BA99/60),"00")&amp;":"&amp;TEXT(MOD($BA99,60),"00")&amp;":00"))))</f>
        <v>---</v>
      </c>
      <c r="M99" s="41"/>
      <c r="N99" s="41"/>
      <c r="O99" s="42" t="str">
        <f aca="false">IF($BD99=0,"---",IF($BF99=0,"❌ PD3 0",IF($BF99=2,"❌ PD3 2",IF($BF99=3,"❌ PD3 3",TEXT(INT($BD99/60),"00")&amp;":"&amp;TEXT(MOD($BD99,60),"00")&amp;":00"))))</f>
        <v>---</v>
      </c>
      <c r="P99" s="42" t="str">
        <f aca="false">IF($BG99&lt;&gt;1,"❌ PD DEN "&amp;$BG99,IF($BL99=10,"❌ PD DEN 10",IF($BI99=6,"❌ PD DEN 6",IF($BK99=5,"⚠ PD DEN 5",IF($BH99=0,"---",TEXT(INT($BH99/60),"00")&amp;":"&amp;TEXT(MOD($BH99,60),"00")&amp;":00")))))</f>
        <v>---</v>
      </c>
      <c r="Q99" s="43" t="str">
        <f aca="false">IF($BT99=10,"❌ ZDPD 10",IF($BS99=9,"❌ ZDPD 9",IF($BQ99=5,"ℹ️ ZDPD 5",IF($BN99=0,"---",TEXT(INT($BN99/60),"00")&amp;":"&amp;TEXT(MOD($BN99,60),"00")&amp;":00"))))</f>
        <v>---</v>
      </c>
      <c r="R99" s="43" t="str">
        <f aca="false">IF($BT99=10,"❌ PR PŘES 10",IF($BS99=9,"❌ PR PŘES 9",IF($BQ99=5,"ℹ️ PR PŘES 5",IF($BO99=0,"---",TEXT(INT($BO99/60),"00")&amp;":"&amp;TEXT(MOD($BO99,60),"00")&amp;":00"))))</f>
        <v>---</v>
      </c>
      <c r="S99" s="44" t="str">
        <f aca="false">IF(NOT(ISNUMBER($G99)),"---",IF(AND($G99&gt;=TIME(0,0,0),$G99&lt;TIME(6,0,0)),$G99,"---"))</f>
        <v>---</v>
      </c>
      <c r="T99" s="44" t="str">
        <f aca="false">IF(AND($H99&lt;&gt;"",$G99&lt;TIME(6,0,0)),MIN($H99,TIME(6,0,0)),"---")</f>
        <v>---</v>
      </c>
      <c r="U99" s="44" t="str">
        <f aca="false">IF($H99&gt;TIME(22,0,0),MAX($G99,TIME(22,0,0)),"---")</f>
        <v>---</v>
      </c>
      <c r="V99" s="44" t="str">
        <f aca="false">IF($H99&gt;TIME(22,0,0),$H99,"---")</f>
        <v>---</v>
      </c>
      <c r="W99" s="45" t="str">
        <f aca="false">IF($CS99&lt;&gt;1,"❌ NPD "&amp;$CS99,IF($CB99&lt;&gt;1,"❌ NPD "&amp;$CB99,IF($BZ99=0,"---",TEXT(INT($BZ99/60),"00")&amp;":"&amp;TEXT(MOD($BZ99,60),"00")&amp;":00")))</f>
        <v>---</v>
      </c>
      <c r="X99" s="44" t="str">
        <f aca="false">IF(NOT(ISNUMBER($J99)),"---",IF(AND($J99&gt;=TIME(0,0,0),$J99&lt;TIME(6,0,0)),$J99,"---"))</f>
        <v>---</v>
      </c>
      <c r="Y99" s="44" t="str">
        <f aca="false">IF(AND($K99&lt;&gt;"",$J99&lt;TIME(6,0,0)),MIN($K99,TIME(6,0,0)),"---")</f>
        <v>---</v>
      </c>
      <c r="Z99" s="44" t="str">
        <f aca="false">IF($K99&gt;TIME(22,0,0),MAX($J99,TIME(22,0,0)),"---")</f>
        <v>---</v>
      </c>
      <c r="AA99" s="44" t="str">
        <f aca="false">IF($K99&gt;TIME(22,0,0),$K99,"---")</f>
        <v>---</v>
      </c>
      <c r="AB99" s="44" t="str">
        <f aca="false">IF($CS99&lt;&gt;1,"❌ NPD "&amp;$CS99,IF($CI99&lt;&gt;1,"❌ NPD "&amp;$CI99,IF($CG99=0,"---",TEXT(INT($CG99/60),"00")&amp;":"&amp;TEXT(MOD($CG99,60),"00")&amp;":00")))</f>
        <v>---</v>
      </c>
      <c r="AC99" s="44" t="str">
        <f aca="false">IF(NOT(ISNUMBER($M99)),"---",IF(AND($M99&gt;=TIME(0,0,0),$M99&lt;TIME(6,0,0)),$M99,"---"))</f>
        <v>---</v>
      </c>
      <c r="AD99" s="44" t="str">
        <f aca="false">IF(AND($N99&lt;&gt;"",$M99&lt;TIME(6,0,0)),MIN($N99,TIME(6,0,0)),"---")</f>
        <v>---</v>
      </c>
      <c r="AE99" s="44" t="str">
        <f aca="false">IF($N99&gt;TIME(22,0,0),MAX($M99,TIME(22,0,0)),"---")</f>
        <v>---</v>
      </c>
      <c r="AF99" s="44" t="str">
        <f aca="false">IF($N99&gt;TIME(22,0,0),$N99,"---")</f>
        <v>---</v>
      </c>
      <c r="AG99" s="46" t="str">
        <f aca="false">IF($CS99&lt;&gt;1,"❌ NPD "&amp;$CS99,IF($CP99&lt;&gt;1,"❌ NPD "&amp;$CP99,IF($CN99=0,"---",TEXT(INT($CN99/60),"00")&amp;":"&amp;TEXT(MOD($CN99,60),"00")&amp;":00")))</f>
        <v>---</v>
      </c>
      <c r="AH99" s="46" t="str">
        <f aca="false">IF($CS99&lt;&gt;1,"❌ NPD "&amp;$CS99,IF(MIN($CB99,$CI99,$CP99)&lt;&gt;1,"❌ NPD "&amp;MIN($CB99,$CI99,CP99),IF($CQ99=0,"---",TEXT(INT($CQ99/60),"00")&amp;":"&amp;TEXT(MOD($CQ99,60),"00")&amp;":00")))</f>
        <v>---</v>
      </c>
      <c r="AI99" s="46" t="str">
        <f aca="false">IF($CV99&lt;&gt;1,"❌ PR VÍK "&amp;$CV99,IF($CW99=10,"❌ PR VÍK 10",IF($CU99=0,"---",TEXT(INT($CT99/60),"00")&amp;":"&amp;TEXT(MOD($CT99,60),"00")&amp;":00")))</f>
        <v>---</v>
      </c>
      <c r="AJ99" s="45" t="str">
        <f aca="false">IF($CZ99&lt;&gt;1,"❌ PR SV "&amp;$CZ99,IF($DA99=10,"❌ PR SV 10",IF($CX99=0,"---",TEXT(INT($CX99/60),"00")&amp;":"&amp;TEXT(MOD($CX99,60),"00")&amp;":00")))</f>
        <v>---</v>
      </c>
      <c r="AK99" s="19"/>
      <c r="AL99" s="39" t="n">
        <f aca="false">IF($AQ99=0,0,IF($AQ99&lt;&gt;0,YEAR($AQ$15)))</f>
        <v>0</v>
      </c>
      <c r="AM99" s="39" t="n">
        <f aca="false">IF($AQ99=0,0,IF($AQ99&lt;&gt;0,CHOOSE(MONTH($AQ$15), 1,2,3,4,5,6, 7,8,9,10,11,12)))</f>
        <v>0</v>
      </c>
      <c r="AN99" s="39" t="n">
        <f aca="false">IF($AQ99=0,0,WEEKNUM($AQ99,2))</f>
        <v>0</v>
      </c>
      <c r="AO99" s="47" t="n">
        <f aca="false">IF($AQ99=0,0,WEEKDAY($AQ99,2))</f>
        <v>0</v>
      </c>
      <c r="AP99" s="48" t="n">
        <f aca="false">IF($AQ99=0,0, IF(AND($AO99&gt;5,$AR99&lt;&gt;0),4, IF($AR99&lt;&gt;0,3, IF($AO99&gt;5,2, 1))))</f>
        <v>0</v>
      </c>
      <c r="AQ99" s="61" t="n">
        <f aca="false">IF($AQ95=0,0,IF(MONTH($AQ95+1)=MONTH($AQ95),$AQ95+1,0))</f>
        <v>0</v>
      </c>
      <c r="AR99" s="50" t="n">
        <f aca="false">IF($AO99=0,0, IF(AND($AL$3&lt;&gt;0,$AQ99=$AL$3-2),1, IF(AND($AL$3&lt;&gt;0,$AQ99=$AL$3+1),2, IF(AND(DAY($AQ99)=1, MONTH($AQ99)=1),3, IF(AND(DAY($AQ99)=1, MONTH($AQ99)=5),4, IF(AND(DAY($AQ99)=8, MONTH($AQ99)=5),5, IF(AND(DAY($AQ99)=5, MONTH($AQ99)=7),6, IF(AND(DAY($AQ99)=6, MONTH($AQ99)=7),7, IF(AND(DAY($AQ99)=28, MONTH($AQ99)=9),8, IF(AND(DAY($AQ99)=28, MONTH($AQ99)=10),9, IF(AND(DAY($AQ99)=17, MONTH($AQ99)=11),10, IF(AND(DAY($AQ99)=24, MONTH($AQ99)=12),11, IF(AND(DAY($AQ99)=25, MONTH($AQ99)=12),12, IF(AND(DAY($AQ99)=26, MONTH($AQ99)=12),13,0))))))))))))))</f>
        <v>0</v>
      </c>
      <c r="AS99" s="50" t="n">
        <f aca="false">IF($AQ99=0,IF(OR($AO99&lt;&gt;0,$AP99&lt;&gt;0,$AR99&lt;&gt;0),2,1),IF(WEEKDAY($AQ99,2)&lt;&gt;$AO99,3,1))</f>
        <v>1</v>
      </c>
      <c r="AT99" s="50" t="n">
        <f aca="false">IF($AR99=0,1,IF(OR($AR99&lt;1,$AR99&gt;13),3,IF($AQ99=0,2,1)))</f>
        <v>1</v>
      </c>
      <c r="AU99" s="50" t="n">
        <f aca="false">IF($AQ99=0,1,IF(AND($AO99&gt;5,$AR99&lt;&gt;0, $AP99&lt;&gt;4),4,IF(AND($AR99&lt;&gt;0,$AP99&lt;&gt;3,$AO99&lt;=5),3,IF(AND($AO99&gt;5,$AP99&lt;&gt;2,$AR99=0),2,IF(AND($AO99&lt;=5,$AR99=0,$AP99&lt;&gt;1),2,1)))))</f>
        <v>1</v>
      </c>
      <c r="AV99" s="50" t="n">
        <f aca="false">IF(MAX($AS99,$AT99,$AU99)=1,1,MAX($AS99,$AT99,$AU99))</f>
        <v>1</v>
      </c>
      <c r="AX99" s="51" t="n">
        <f aca="false">IF(OR($G99="",$H99=""),0,MAX(0,($H99-$G99)*1440))</f>
        <v>0</v>
      </c>
      <c r="AY99" s="52" t="n">
        <f aca="false">$AX99/60</f>
        <v>0</v>
      </c>
      <c r="AZ99" s="53" t="n">
        <f aca="false">IF(OR($G99="",$H99=""),1,IF(NOT(AND(ISNUMBER($G99),ISNUMBER($H99))),0,IF($H99&lt;$G99,2,IF($BH99=3,3,1))))</f>
        <v>1</v>
      </c>
      <c r="BA99" s="51" t="n">
        <f aca="false">IF(OR($J99="",$K99=""),0,MAX(0,($K99-$J99)*1440))</f>
        <v>0</v>
      </c>
      <c r="BB99" s="54" t="n">
        <f aca="false">$BA99/60</f>
        <v>0</v>
      </c>
      <c r="BC99" s="53" t="n">
        <f aca="false">IF(OR($J99="",$K99=""),1,IF(NOT(AND(ISNUMBER($J99),ISNUMBER($K99))),0,IF($K99&lt;$J99,2,IF($BH99=3,3,1))))</f>
        <v>1</v>
      </c>
      <c r="BD99" s="51" t="n">
        <f aca="false">IF(OR($M99="",$N99=""),0,MAX(0,($N99-$M99)*1440))</f>
        <v>0</v>
      </c>
      <c r="BE99" s="54" t="n">
        <f aca="false">$BD99/60</f>
        <v>0</v>
      </c>
      <c r="BF99" s="53" t="n">
        <f aca="false">IF(OR($M99="",$N99=""),1,IF(NOT(AND(ISNUMBER($M99),ISNUMBER($N99))),0,IF($N99&lt;$M99,2,IF($BH99=3,3,1))))</f>
        <v>1</v>
      </c>
      <c r="BG99" s="53" t="n">
        <f aca="false">IF(COUNTIF(AZ99,0)+COUNTIF(BC99,0)+COUNTIF(BF99,0)&gt;0,0,IF(COUNTIF(AZ99,2)+COUNTIF(BC99,2)+COUNTIF(BF99,2)&gt;0,2,IF(COUNTIF(AZ99,3)+COUNTIF(BC99,3)+COUNTIF(BF99,3)&gt;0,3,1)))</f>
        <v>1</v>
      </c>
      <c r="BH99" s="55" t="n">
        <f aca="false">IFERROR(($H99-$G99)*1440, 0)  + IFERROR(($K99-$J99)*1440, 0)  + IFERROR(($N99-$M99)*1440, 0)</f>
        <v>0</v>
      </c>
      <c r="BI99" s="56" t="n">
        <f aca="false">IF($BG99&lt;&gt;1,$BG99,IF(ABS($BH99-($AX99 +$BA99+ $BD99))&lt; 0.0001,1,6))</f>
        <v>1</v>
      </c>
      <c r="BJ99" s="57" t="n">
        <f aca="false">IF($BH99=3,3,IF($BH99=0,0,$BH99/60))</f>
        <v>0</v>
      </c>
      <c r="BK99" s="53" t="n">
        <f aca="false">IF($BG99&lt;&gt;1,$BG99,IF(ABS($BJ99*60-$BH99)&lt;0.0001,1,5))</f>
        <v>1</v>
      </c>
      <c r="BL99" s="53" t="n">
        <f aca="false">IF($BH99=0,1,IF(ABS($BH99-($AX99+$BA99+$BD99))&lt;0.0001,1,10))</f>
        <v>1</v>
      </c>
      <c r="BN99" s="58" t="n">
        <f aca="false">IF($BT99=10,10,IF($AP99&lt;&gt;1,0,IF(ISNUMBER($R$4),($R$4*60)/5,480)))</f>
        <v>0</v>
      </c>
      <c r="BO99" s="58" t="n">
        <f aca="false">IF($BG99&lt;&gt;1,$BG99,IF($AP99=1,MAX(0,$BH99-$BN99),$BH99))</f>
        <v>0</v>
      </c>
      <c r="BP99" s="57" t="n">
        <f aca="false">IF($BG99&lt;&gt;1, 0, ROUND($BO99/60,4))</f>
        <v>0</v>
      </c>
      <c r="BQ99" s="53" t="n">
        <f aca="false">IF($BG99&lt;&gt;1, $BG99,
 IF(ABS($BO99/60-$BP99)&lt; 0.0001,1,5))</f>
        <v>1</v>
      </c>
      <c r="BR99" s="53" t="n">
        <f aca="false">$BQ99</f>
        <v>1</v>
      </c>
      <c r="BS99" s="53" t="n">
        <f aca="false">IF($BH99&lt;&gt;1,1,IF(NOT(ISNUMBER($BO99)),9,IF($BO99&lt;0,9,IF($BO99&gt;$BH99,9,1))))</f>
        <v>1</v>
      </c>
      <c r="BT99" s="53" t="n">
        <f aca="false">IF($R$4="",1,IF(NOT(ISNUMBER($R$4)),10,IF($R$4&lt;=0,10,IF($R$4&gt;40,10,IF(MOD($R$4,1)&lt;&gt;0,10,1)))))</f>
        <v>1</v>
      </c>
      <c r="BV99" s="55" t="n">
        <f aca="false">IF(OR($G99="",$H99=""),0,MAX(0,(MIN($H99,TIME(6,0,0))-MAX($G99,TIME(0,0,0))) * 1440))</f>
        <v>0</v>
      </c>
      <c r="BW99" s="54" t="n">
        <f aca="false">$BV99/60</f>
        <v>0</v>
      </c>
      <c r="BX99" s="55" t="n">
        <f aca="false">IF(OR($G99="",$H99=""),0,MAX(0,(MIN($H99,1)-MAX($G99,TIME(22,0,0)))*1440))</f>
        <v>0</v>
      </c>
      <c r="BY99" s="54" t="n">
        <f aca="false">$BX99/60</f>
        <v>0</v>
      </c>
      <c r="BZ99" s="55" t="n">
        <f aca="false">$BV99+$BX99</f>
        <v>0</v>
      </c>
      <c r="CA99" s="54" t="n">
        <f aca="false">$BW99+$BY99</f>
        <v>0</v>
      </c>
      <c r="CB99" s="56" t="n">
        <f aca="false">IF($AX99=0,1,IF(NOT(ISNUMBER($BZ99)),0,IF($BZ99&lt;0,7,IF($BZ99&gt;$AX99,8,IF(NOT(ISNUMBER($AX99)),10,1)))))</f>
        <v>1</v>
      </c>
      <c r="CC99" s="55" t="n">
        <f aca="false">IF(OR($J99="",$K99=""),0,MAX(0,(MIN($K99,TIME(6,0,0))-MAX($J99,TIME(0,0,0))) * 1440))</f>
        <v>0</v>
      </c>
      <c r="CD99" s="54" t="n">
        <f aca="false">$CC99/60</f>
        <v>0</v>
      </c>
      <c r="CE99" s="55" t="n">
        <f aca="false">IF(OR($J99="",$K99=""),0,MAX(0,(MIN($K99,1)-MAX($J99,TIME(22,0,0)))*1440))</f>
        <v>0</v>
      </c>
      <c r="CF99" s="54" t="n">
        <f aca="false">$CE99/60</f>
        <v>0</v>
      </c>
      <c r="CG99" s="55" t="n">
        <f aca="false">$CC99+$CE99</f>
        <v>0</v>
      </c>
      <c r="CH99" s="54" t="n">
        <f aca="false">$CD99+$CF99</f>
        <v>0</v>
      </c>
      <c r="CI99" s="56" t="n">
        <f aca="false">IF($BA99=0,1,IF(NOT(ISNUMBER($CG99)),0,IF($CG99&lt;0,7,IF($CG99&gt;$BA99,8,IF(NOT(ISNUMBER($BA99)),10,1)))))</f>
        <v>1</v>
      </c>
      <c r="CJ99" s="55" t="n">
        <f aca="false">IF(OR($M99="",$N99=""),0,MAX(0,(MIN($N99,TIME(6,0,0))-MAX($M99,TIME(0,0,0)))* 1440))</f>
        <v>0</v>
      </c>
      <c r="CK99" s="54" t="n">
        <f aca="false">$CJ99/60</f>
        <v>0</v>
      </c>
      <c r="CL99" s="55" t="n">
        <f aca="false">IF(OR($M99="",$N99=""),0,MAX(0,(MIN($N99,1)-MAX($M99,TIME(22,0,0)))*1440))</f>
        <v>0</v>
      </c>
      <c r="CM99" s="54" t="n">
        <f aca="false">$CL99/60</f>
        <v>0</v>
      </c>
      <c r="CN99" s="55" t="n">
        <f aca="false">$CJ99+$CL99</f>
        <v>0</v>
      </c>
      <c r="CO99" s="54" t="n">
        <f aca="false">$CK99+$CM99</f>
        <v>0</v>
      </c>
      <c r="CP99" s="56" t="n">
        <f aca="false">IF($BD99=0,1,IF(NOT(ISNUMBER($CN99)),0,IF($CN99&lt;0,7,IF($CN99&gt;$BD99,8,IF(NOT(ISNUMBER($BD99)),10,1)))))</f>
        <v>1</v>
      </c>
      <c r="CQ99" s="55" t="n">
        <f aca="false">$BZ99+$CG99+$CN99</f>
        <v>0</v>
      </c>
      <c r="CR99" s="54" t="n">
        <f aca="false">$CA99+$CH99+$CO99</f>
        <v>0</v>
      </c>
      <c r="CS99" s="53" t="n">
        <f aca="false">IF($BG99&lt;&gt;1,$BG99,IF(OR(AND($G99&lt;&gt;"",NOT(ISNUMBER($G99))),AND($H99&lt;&gt;"",NOT(ISNUMBER($H99))),AND($J99&lt;&gt;"",NOT(ISNUMBER($J99))),AND($K99&lt;&gt;"",NOT(ISNUMBER($K99))),AND($M99&lt;&gt;"",NOT(ISNUMBER($M99))),AND($N99&lt;&gt;"",NOT(ISNUMBER($N99)))),0,IF($CQ99&gt;$BH99,10,IF(ABS($CQ99/60-$CR99) &lt; 0.0001,1,5))))</f>
        <v>1</v>
      </c>
      <c r="CT99" s="55" t="n">
        <f aca="false">IF(OR($AP99=2,$AP99=4), $BH99,0)</f>
        <v>0</v>
      </c>
      <c r="CU99" s="54" t="n">
        <f aca="false">$CT99/60</f>
        <v>0</v>
      </c>
      <c r="CV99" s="53" t="n">
        <f aca="false">IF($BG99&lt;&gt;1,$BG99,IF($CT99&gt;$BH99,10,IF(ABS($CT99/60-$CU99) &lt; 0.0001,1,5)))</f>
        <v>1</v>
      </c>
      <c r="CW99" s="53" t="n">
        <f aca="false">IF($BS99=10,10,IF($BH99=0,1,IF(NOT(ISNUMBER($CT99)),10,IF($CT99&lt;0,10,IF($CT99&gt;$BH99,10,1)))))</f>
        <v>1</v>
      </c>
      <c r="CX99" s="55" t="n">
        <f aca="false">IF(OR($AP99=3,$AP99=4), $BH99,0)</f>
        <v>0</v>
      </c>
      <c r="CY99" s="54" t="n">
        <f aca="false">$CX99/60</f>
        <v>0</v>
      </c>
      <c r="CZ99" s="53" t="n">
        <f aca="false">IF($BG99&lt;&gt;1,$BG99,IF($CX99&gt;$BH99,10,IF(ABS($CX99/60-$CY99)&lt;0.0001,1,5)))</f>
        <v>1</v>
      </c>
      <c r="DA99" s="53" t="n">
        <f aca="false">IF($BS99=10,10,IF($BH99=0,1,IF(NOT(ISNUMBER($CW99)),10,IF($CW99&lt;0,10,IF($CW99&gt;$BH99,10,1)))))</f>
        <v>1</v>
      </c>
      <c r="DC99" s="59" t="s">
        <v>22</v>
      </c>
      <c r="DD99" s="59" t="n">
        <v>2</v>
      </c>
      <c r="DE99" s="59" t="s">
        <v>151</v>
      </c>
      <c r="DF99" s="59" t="s">
        <v>244</v>
      </c>
      <c r="DG99" s="59" t="s">
        <v>245</v>
      </c>
      <c r="DH99" s="59" t="s">
        <v>240</v>
      </c>
      <c r="DI99" s="59" t="s">
        <v>231</v>
      </c>
      <c r="DJ99" s="59" t="s">
        <v>232</v>
      </c>
      <c r="DK99" s="59"/>
    </row>
    <row r="100" customFormat="false" ht="15" hidden="false" customHeight="true" outlineLevel="0" collapsed="false">
      <c r="A100" s="60"/>
      <c r="B100" s="38"/>
      <c r="C100" s="31"/>
      <c r="D100" s="24"/>
      <c r="E100" s="39"/>
      <c r="F100" s="40"/>
      <c r="G100" s="41"/>
      <c r="H100" s="41"/>
      <c r="I100" s="42"/>
      <c r="J100" s="41"/>
      <c r="K100" s="41"/>
      <c r="L100" s="42"/>
      <c r="M100" s="41"/>
      <c r="N100" s="41"/>
      <c r="O100" s="42"/>
      <c r="P100" s="42"/>
      <c r="Q100" s="43"/>
      <c r="R100" s="43"/>
      <c r="S100" s="44"/>
      <c r="T100" s="44"/>
      <c r="U100" s="44"/>
      <c r="V100" s="44"/>
      <c r="W100" s="45"/>
      <c r="X100" s="44"/>
      <c r="Y100" s="44"/>
      <c r="Z100" s="44"/>
      <c r="AA100" s="44"/>
      <c r="AB100" s="44"/>
      <c r="AC100" s="44"/>
      <c r="AD100" s="44"/>
      <c r="AE100" s="44"/>
      <c r="AF100" s="44"/>
      <c r="AG100" s="46"/>
      <c r="AH100" s="46"/>
      <c r="AI100" s="46"/>
      <c r="AJ100" s="45"/>
      <c r="AK100" s="19"/>
      <c r="AL100" s="39"/>
      <c r="AM100" s="39"/>
      <c r="AN100" s="39"/>
      <c r="AO100" s="47"/>
      <c r="AP100" s="48"/>
      <c r="AQ100" s="61"/>
      <c r="AR100" s="50"/>
      <c r="AS100" s="50"/>
      <c r="AT100" s="50"/>
      <c r="AU100" s="50"/>
      <c r="AV100" s="50"/>
      <c r="AX100" s="51"/>
      <c r="AY100" s="52"/>
      <c r="AZ100" s="53" t="s">
        <v>147</v>
      </c>
      <c r="BA100" s="51"/>
      <c r="BB100" s="54"/>
      <c r="BC100" s="53"/>
      <c r="BD100" s="51"/>
      <c r="BE100" s="54"/>
      <c r="BF100" s="53"/>
      <c r="BG100" s="53"/>
      <c r="BH100" s="55"/>
      <c r="BI100" s="56"/>
      <c r="BJ100" s="57"/>
      <c r="BK100" s="53"/>
      <c r="BL100" s="53"/>
      <c r="BN100" s="58"/>
      <c r="BO100" s="58"/>
      <c r="BP100" s="57"/>
      <c r="BQ100" s="53" t="s">
        <v>148</v>
      </c>
      <c r="BR100" s="53"/>
      <c r="BS100" s="53"/>
      <c r="BT100" s="53"/>
      <c r="BV100" s="55"/>
      <c r="BW100" s="54"/>
      <c r="BX100" s="55"/>
      <c r="BY100" s="54"/>
      <c r="BZ100" s="55"/>
      <c r="CA100" s="54"/>
      <c r="CB100" s="56"/>
      <c r="CC100" s="55"/>
      <c r="CD100" s="54"/>
      <c r="CE100" s="55"/>
      <c r="CF100" s="54"/>
      <c r="CG100" s="55"/>
      <c r="CH100" s="54"/>
      <c r="CI100" s="56"/>
      <c r="CJ100" s="55"/>
      <c r="CK100" s="54"/>
      <c r="CL100" s="55"/>
      <c r="CM100" s="54"/>
      <c r="CN100" s="55"/>
      <c r="CO100" s="54"/>
      <c r="CP100" s="56"/>
      <c r="CQ100" s="55"/>
      <c r="CR100" s="54"/>
      <c r="CS100" s="53"/>
      <c r="CT100" s="55"/>
      <c r="CU100" s="54"/>
      <c r="CV100" s="53"/>
      <c r="CW100" s="53"/>
      <c r="CX100" s="55"/>
      <c r="CY100" s="54"/>
      <c r="CZ100" s="53"/>
      <c r="DA100" s="53"/>
      <c r="DC100" s="59"/>
      <c r="DD100" s="59"/>
      <c r="DE100" s="59"/>
      <c r="DF100" s="59"/>
      <c r="DG100" s="59"/>
      <c r="DH100" s="59"/>
      <c r="DI100" s="59"/>
      <c r="DJ100" s="59"/>
      <c r="DK100" s="59"/>
    </row>
    <row r="101" customFormat="false" ht="15" hidden="false" customHeight="true" outlineLevel="0" collapsed="false">
      <c r="A101" s="60"/>
      <c r="B101" s="38"/>
      <c r="C101" s="31"/>
      <c r="D101" s="24"/>
      <c r="E101" s="39"/>
      <c r="F101" s="40"/>
      <c r="G101" s="41"/>
      <c r="H101" s="41"/>
      <c r="I101" s="42"/>
      <c r="J101" s="41"/>
      <c r="K101" s="41"/>
      <c r="L101" s="42"/>
      <c r="M101" s="41"/>
      <c r="N101" s="41"/>
      <c r="O101" s="42"/>
      <c r="P101" s="42"/>
      <c r="Q101" s="43"/>
      <c r="R101" s="43"/>
      <c r="S101" s="44"/>
      <c r="T101" s="44"/>
      <c r="U101" s="44"/>
      <c r="V101" s="44"/>
      <c r="W101" s="45"/>
      <c r="X101" s="44"/>
      <c r="Y101" s="44"/>
      <c r="Z101" s="44"/>
      <c r="AA101" s="44"/>
      <c r="AB101" s="44"/>
      <c r="AC101" s="44"/>
      <c r="AD101" s="44"/>
      <c r="AE101" s="44"/>
      <c r="AF101" s="44"/>
      <c r="AG101" s="46"/>
      <c r="AH101" s="46"/>
      <c r="AI101" s="46"/>
      <c r="AJ101" s="45"/>
      <c r="AK101" s="19"/>
      <c r="AL101" s="39"/>
      <c r="AM101" s="39"/>
      <c r="AN101" s="39"/>
      <c r="AO101" s="47"/>
      <c r="AP101" s="48"/>
      <c r="AQ101" s="61"/>
      <c r="AR101" s="50"/>
      <c r="AS101" s="50"/>
      <c r="AT101" s="50"/>
      <c r="AU101" s="50"/>
      <c r="AV101" s="50"/>
      <c r="AX101" s="51"/>
      <c r="AY101" s="52"/>
      <c r="AZ101" s="53" t="s">
        <v>149</v>
      </c>
      <c r="BA101" s="51"/>
      <c r="BB101" s="54"/>
      <c r="BC101" s="53"/>
      <c r="BD101" s="51"/>
      <c r="BE101" s="54"/>
      <c r="BF101" s="53"/>
      <c r="BG101" s="53"/>
      <c r="BH101" s="55"/>
      <c r="BI101" s="56"/>
      <c r="BJ101" s="57"/>
      <c r="BK101" s="53"/>
      <c r="BL101" s="53"/>
      <c r="BN101" s="58"/>
      <c r="BO101" s="58"/>
      <c r="BP101" s="57"/>
      <c r="BQ101" s="57"/>
      <c r="BR101" s="53"/>
      <c r="BS101" s="53"/>
      <c r="BT101" s="53"/>
      <c r="BV101" s="55"/>
      <c r="BW101" s="54"/>
      <c r="BX101" s="55"/>
      <c r="BY101" s="54"/>
      <c r="BZ101" s="55"/>
      <c r="CA101" s="54"/>
      <c r="CB101" s="56"/>
      <c r="CC101" s="55"/>
      <c r="CD101" s="54"/>
      <c r="CE101" s="55"/>
      <c r="CF101" s="54"/>
      <c r="CG101" s="55"/>
      <c r="CH101" s="54"/>
      <c r="CI101" s="56"/>
      <c r="CJ101" s="55"/>
      <c r="CK101" s="54"/>
      <c r="CL101" s="55"/>
      <c r="CM101" s="54"/>
      <c r="CN101" s="55"/>
      <c r="CO101" s="54"/>
      <c r="CP101" s="56"/>
      <c r="CQ101" s="55"/>
      <c r="CR101" s="54"/>
      <c r="CS101" s="53"/>
      <c r="CT101" s="55"/>
      <c r="CU101" s="54"/>
      <c r="CV101" s="53"/>
      <c r="CW101" s="53"/>
      <c r="CX101" s="55"/>
      <c r="CY101" s="54"/>
      <c r="CZ101" s="53"/>
      <c r="DA101" s="53"/>
      <c r="DC101" s="59"/>
      <c r="DD101" s="59"/>
      <c r="DE101" s="59"/>
      <c r="DF101" s="59"/>
      <c r="DG101" s="59"/>
      <c r="DH101" s="59"/>
      <c r="DI101" s="59"/>
      <c r="DJ101" s="59"/>
      <c r="DK101" s="59"/>
    </row>
    <row r="102" customFormat="false" ht="15" hidden="false" customHeight="true" outlineLevel="0" collapsed="false">
      <c r="A102" s="60"/>
      <c r="B102" s="38"/>
      <c r="C102" s="31"/>
      <c r="D102" s="24"/>
      <c r="E102" s="39"/>
      <c r="F102" s="40"/>
      <c r="G102" s="41"/>
      <c r="H102" s="41"/>
      <c r="I102" s="42"/>
      <c r="J102" s="41"/>
      <c r="K102" s="41"/>
      <c r="L102" s="42"/>
      <c r="M102" s="41"/>
      <c r="N102" s="41"/>
      <c r="O102" s="42"/>
      <c r="P102" s="42"/>
      <c r="Q102" s="43"/>
      <c r="R102" s="43"/>
      <c r="S102" s="44"/>
      <c r="T102" s="44"/>
      <c r="U102" s="44"/>
      <c r="V102" s="44"/>
      <c r="W102" s="45"/>
      <c r="X102" s="44"/>
      <c r="Y102" s="44"/>
      <c r="Z102" s="44"/>
      <c r="AA102" s="44"/>
      <c r="AB102" s="44"/>
      <c r="AC102" s="44"/>
      <c r="AD102" s="44"/>
      <c r="AE102" s="44"/>
      <c r="AF102" s="44"/>
      <c r="AG102" s="46"/>
      <c r="AH102" s="46"/>
      <c r="AI102" s="46"/>
      <c r="AJ102" s="45"/>
      <c r="AK102" s="19"/>
      <c r="AL102" s="39"/>
      <c r="AM102" s="39"/>
      <c r="AN102" s="39"/>
      <c r="AO102" s="47"/>
      <c r="AP102" s="48"/>
      <c r="AQ102" s="61"/>
      <c r="AR102" s="50"/>
      <c r="AS102" s="50"/>
      <c r="AT102" s="50"/>
      <c r="AU102" s="50"/>
      <c r="AV102" s="50"/>
      <c r="AX102" s="51"/>
      <c r="AY102" s="52"/>
      <c r="AZ102" s="53" t="s">
        <v>150</v>
      </c>
      <c r="BA102" s="51"/>
      <c r="BB102" s="54"/>
      <c r="BC102" s="53"/>
      <c r="BD102" s="51"/>
      <c r="BE102" s="54"/>
      <c r="BF102" s="53"/>
      <c r="BG102" s="53"/>
      <c r="BH102" s="55"/>
      <c r="BI102" s="56"/>
      <c r="BJ102" s="57"/>
      <c r="BK102" s="53"/>
      <c r="BL102" s="53"/>
      <c r="BN102" s="58"/>
      <c r="BO102" s="58"/>
      <c r="BP102" s="57"/>
      <c r="BQ102" s="57"/>
      <c r="BR102" s="53"/>
      <c r="BS102" s="53"/>
      <c r="BT102" s="53"/>
      <c r="BV102" s="55"/>
      <c r="BW102" s="54"/>
      <c r="BX102" s="55"/>
      <c r="BY102" s="54"/>
      <c r="BZ102" s="55"/>
      <c r="CA102" s="54"/>
      <c r="CB102" s="56"/>
      <c r="CC102" s="55"/>
      <c r="CD102" s="54"/>
      <c r="CE102" s="55"/>
      <c r="CF102" s="54"/>
      <c r="CG102" s="55"/>
      <c r="CH102" s="54"/>
      <c r="CI102" s="56"/>
      <c r="CJ102" s="55"/>
      <c r="CK102" s="54"/>
      <c r="CL102" s="55"/>
      <c r="CM102" s="54"/>
      <c r="CN102" s="55"/>
      <c r="CO102" s="54"/>
      <c r="CP102" s="56"/>
      <c r="CQ102" s="55"/>
      <c r="CR102" s="54"/>
      <c r="CS102" s="53"/>
      <c r="CT102" s="55"/>
      <c r="CU102" s="54"/>
      <c r="CV102" s="53"/>
      <c r="CW102" s="53"/>
      <c r="CX102" s="55"/>
      <c r="CY102" s="54"/>
      <c r="CZ102" s="53"/>
      <c r="DA102" s="53"/>
      <c r="DC102" s="59"/>
      <c r="DD102" s="59"/>
      <c r="DE102" s="59"/>
      <c r="DF102" s="59"/>
      <c r="DG102" s="59"/>
      <c r="DH102" s="59"/>
      <c r="DI102" s="59"/>
      <c r="DJ102" s="59"/>
      <c r="DK102" s="59"/>
    </row>
    <row r="103" customFormat="false" ht="15" hidden="false" customHeight="true" outlineLevel="0" collapsed="false">
      <c r="A103" s="60" t="str">
        <f aca="false">IF($AQ103=0,"---",IF($AS103&gt;1,"❌ KAL D"&amp;$AS103,IF($AT103&gt;1,"❌ KAL S"&amp;$AT103,IF($AU103&gt;1,"❌ KAL TD"&amp;$AU103,DATE(YEAR($AQ103),MONTH($AQ103),DAY($AQ103))))))</f>
        <v>---</v>
      </c>
      <c r="B103" s="38" t="str">
        <f aca="false">IF($AO103=0,"---",IF($AS103&gt;1,"❌ KAL D"&amp;$AS103,IF($AT103&gt;1,"❌ KAL S"&amp;$AT103,IF($AU103&gt;1,"❌ KAL TD"&amp;$AU103,CHOOSE($AO103,"Po","Út","St","Čt","Pá","So","Ne")))))</f>
        <v>---</v>
      </c>
      <c r="C103" s="31" t="str">
        <f aca="false">IF($AP103=0,"---",IF($AS103&gt;1,"❌ KAL D"&amp;$AS103,IF($AT103&gt;1,"❌ KAL S"&amp;$AT103,IF($AU103&gt;1,"❌ KAL TD"&amp;$AU103,CHOOSE($AP103,"PRACOVNÍ DEN","VÍKEND","SVÁTEK","VÍKEND +SVÁTEK")))))</f>
        <v>---</v>
      </c>
      <c r="D103" s="24" t="str">
        <f aca="false">IF($AR103=0,"---",IF($AS103&gt;1,"❌ KAL D"&amp;$AS103,IF($AT103&gt;1,"❌ KAL S"&amp;$AT103,IF($AU103&gt;1,"❌ KAL TD"&amp;$AU103,CHOOSE($AR103,"Velký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103" s="39" t="str">
        <f aca="false">IF($AN103=0,"---",IF($AS103&gt;1,"❌ KAL D"&amp;$AS103,IF($AT103&gt;1,"❌ KAL S"&amp;$AT103,IF($AU103&gt;1,"❌ KAL TD"&amp;$AU103,$AN103))))</f>
        <v>---</v>
      </c>
      <c r="F103" s="40"/>
      <c r="G103" s="41"/>
      <c r="H103" s="41"/>
      <c r="I103" s="42" t="str">
        <f aca="false">IF($AX103=0,"---",IF($AZ103=0,"❌ PD1 0",IF($AZ103=2,"❌ PD1 2",IF($AZ103=3,"❌ PD1 3",TEXT(INT($AX103/60),"00")&amp;":"&amp;TEXT(MOD($AX103,60),"00")&amp;":00"))))</f>
        <v>---</v>
      </c>
      <c r="J103" s="41"/>
      <c r="K103" s="41"/>
      <c r="L103" s="42" t="str">
        <f aca="false">IF($BA103=0,"---",IF($BC103=0,"❌ PD2 0",IF($BC103=2,"❌ PD2 2",IF($BC103=3,"❌ PD2 3",TEXT(INT($BA103/60),"00")&amp;":"&amp;TEXT(MOD($BA103,60),"00")&amp;":00"))))</f>
        <v>---</v>
      </c>
      <c r="M103" s="41"/>
      <c r="N103" s="41"/>
      <c r="O103" s="42" t="str">
        <f aca="false">IF($BD103=0,"---",IF($BF103=0,"❌ PD3 0",IF($BF103=2,"❌ PD3 2",IF($BF103=3,"❌ PD3 3",TEXT(INT($BD103/60),"00")&amp;":"&amp;TEXT(MOD($BD103,60),"00")&amp;":00"))))</f>
        <v>---</v>
      </c>
      <c r="P103" s="42" t="str">
        <f aca="false">IF($BG103&lt;&gt;1,"❌ PD DEN "&amp;$BG103,IF($BL103=10,"❌ PD DEN 10",IF($BI103=6,"❌ PD DEN 6",IF($BK103=5,"⚠ PD DEN 5",IF($BH103=0,"---",TEXT(INT($BH103/60),"00")&amp;":"&amp;TEXT(MOD($BH103,60),"00")&amp;":00")))))</f>
        <v>---</v>
      </c>
      <c r="Q103" s="43" t="str">
        <f aca="false">IF($BT103=10,"❌ ZDPD 10",IF($BS103=9,"❌ ZDPD 9",IF($BQ103=5,"ℹ️ ZDPD 5",IF($BN103=0,"---",TEXT(INT($BN103/60),"00")&amp;":"&amp;TEXT(MOD($BN103,60),"00")&amp;":00"))))</f>
        <v>---</v>
      </c>
      <c r="R103" s="43" t="str">
        <f aca="false">IF($BT103=10,"❌ PR PŘES 10",IF($BS103=9,"❌ PR PŘES 9",IF($BQ103=5,"ℹ️ PR PŘES 5",IF($BO103=0,"---",TEXT(INT($BO103/60),"00")&amp;":"&amp;TEXT(MOD($BO103,60),"00")&amp;":00"))))</f>
        <v>---</v>
      </c>
      <c r="S103" s="44" t="str">
        <f aca="false">IF(NOT(ISNUMBER($G103)),"---",IF(AND($G103&gt;=TIME(0,0,0),$G103&lt;TIME(6,0,0)),$G103,"---"))</f>
        <v>---</v>
      </c>
      <c r="T103" s="44" t="str">
        <f aca="false">IF(AND($H103&lt;&gt;"",$G103&lt;TIME(6,0,0)),MIN($H103,TIME(6,0,0)),"---")</f>
        <v>---</v>
      </c>
      <c r="U103" s="44" t="str">
        <f aca="false">IF($H103&gt;TIME(22,0,0),MAX($G103,TIME(22,0,0)),"---")</f>
        <v>---</v>
      </c>
      <c r="V103" s="44" t="str">
        <f aca="false">IF($H103&gt;TIME(22,0,0),$H103,"---")</f>
        <v>---</v>
      </c>
      <c r="W103" s="45" t="str">
        <f aca="false">IF($CS103&lt;&gt;1,"❌ NPD "&amp;$CS103,IF($CB103&lt;&gt;1,"❌ NPD "&amp;$CB103,IF($BZ103=0,"---",TEXT(INT($BZ103/60),"00")&amp;":"&amp;TEXT(MOD($BZ103,60),"00")&amp;":00")))</f>
        <v>---</v>
      </c>
      <c r="X103" s="44" t="str">
        <f aca="false">IF(NOT(ISNUMBER($J103)),"---",IF(AND($J103&gt;=TIME(0,0,0),$J103&lt;TIME(6,0,0)),$J103,"---"))</f>
        <v>---</v>
      </c>
      <c r="Y103" s="44" t="str">
        <f aca="false">IF(AND($K103&lt;&gt;"",$J103&lt;TIME(6,0,0)),MIN($K103,TIME(6,0,0)),"---")</f>
        <v>---</v>
      </c>
      <c r="Z103" s="44" t="str">
        <f aca="false">IF($K103&gt;TIME(22,0,0),MAX($J103,TIME(22,0,0)),"---")</f>
        <v>---</v>
      </c>
      <c r="AA103" s="44" t="str">
        <f aca="false">IF($K103&gt;TIME(22,0,0),$K103,"---")</f>
        <v>---</v>
      </c>
      <c r="AB103" s="44" t="str">
        <f aca="false">IF($CS103&lt;&gt;1,"❌ NPD "&amp;$CS103,IF($CI103&lt;&gt;1,"❌ NPD "&amp;$CI103,IF($CG103=0,"---",TEXT(INT($CG103/60),"00")&amp;":"&amp;TEXT(MOD($CG103,60),"00")&amp;":00")))</f>
        <v>---</v>
      </c>
      <c r="AC103" s="44" t="str">
        <f aca="false">IF(NOT(ISNUMBER($M103)),"---",IF(AND($M103&gt;=TIME(0,0,0),$M103&lt;TIME(6,0,0)),$M103,"---"))</f>
        <v>---</v>
      </c>
      <c r="AD103" s="44" t="str">
        <f aca="false">IF(AND($N103&lt;&gt;"",$M103&lt;TIME(6,0,0)),MIN($N103,TIME(6,0,0)),"---")</f>
        <v>---</v>
      </c>
      <c r="AE103" s="44" t="str">
        <f aca="false">IF($N103&gt;TIME(22,0,0),MAX($M103,TIME(22,0,0)),"---")</f>
        <v>---</v>
      </c>
      <c r="AF103" s="44" t="str">
        <f aca="false">IF($N103&gt;TIME(22,0,0),$N103,"---")</f>
        <v>---</v>
      </c>
      <c r="AG103" s="46" t="str">
        <f aca="false">IF($CS103&lt;&gt;1,"❌ NPD "&amp;$CS103,IF($CP103&lt;&gt;1,"❌ NPD "&amp;$CP103,IF($CN103=0,"---",TEXT(INT($CN103/60),"00")&amp;":"&amp;TEXT(MOD($CN103,60),"00")&amp;":00")))</f>
        <v>---</v>
      </c>
      <c r="AH103" s="46" t="str">
        <f aca="false">IF($CS103&lt;&gt;1,"❌ NPD "&amp;$CS103,IF(MIN($CB103,$CI103,$CP103)&lt;&gt;1,"❌ NPD "&amp;MIN($CB103,$CI103,CP103),IF($CQ103=0,"---",TEXT(INT($CQ103/60),"00")&amp;":"&amp;TEXT(MOD($CQ103,60),"00")&amp;":00")))</f>
        <v>---</v>
      </c>
      <c r="AI103" s="46" t="str">
        <f aca="false">IF($CV103&lt;&gt;1,"❌ PR VÍK "&amp;$CV103,IF($CW103=10,"❌ PR VÍK 10",IF($CU103=0,"---",TEXT(INT($CT103/60),"00")&amp;":"&amp;TEXT(MOD($CT103,60),"00")&amp;":00")))</f>
        <v>---</v>
      </c>
      <c r="AJ103" s="45" t="str">
        <f aca="false">IF($CZ103&lt;&gt;1,"❌ PR SV "&amp;$CZ103,IF($DA103=10,"❌ PR SV 10",IF($CX103=0,"---",TEXT(INT($CX103/60),"00")&amp;":"&amp;TEXT(MOD($CX103,60),"00")&amp;":00")))</f>
        <v>---</v>
      </c>
      <c r="AK103" s="19"/>
      <c r="AL103" s="39" t="n">
        <f aca="false">IF($AQ103=0,0,IF($AQ103&lt;&gt;0,YEAR($AQ$15)))</f>
        <v>0</v>
      </c>
      <c r="AM103" s="39" t="n">
        <f aca="false">IF($AQ103=0,0,IF($AQ103&lt;&gt;0,CHOOSE(MONTH($AQ$15), 1,2,3,4,5,6, 7,8,9,10,11,12)))</f>
        <v>0</v>
      </c>
      <c r="AN103" s="39" t="n">
        <f aca="false">IF($AQ103=0,0,WEEKNUM($AQ103,2))</f>
        <v>0</v>
      </c>
      <c r="AO103" s="47" t="n">
        <f aca="false">IF($AQ103=0,0,WEEKDAY($AQ103,2))</f>
        <v>0</v>
      </c>
      <c r="AP103" s="48" t="n">
        <f aca="false">IF($AQ103=0,0, IF(AND($AO103&gt;5,$AR103&lt;&gt;0),4, IF($AR103&lt;&gt;0,3, IF($AO103&gt;5,2, 1))))</f>
        <v>0</v>
      </c>
      <c r="AQ103" s="61" t="n">
        <f aca="false">IF($AQ99=0,0,IF(MONTH($AQ99+1)=MONTH($AQ99),$AQ99+1,0))</f>
        <v>0</v>
      </c>
      <c r="AR103" s="50" t="n">
        <f aca="false">IF($AO103=0,0, IF(AND($AL$3&lt;&gt;0,$AQ103=$AL$3-2),1, IF(AND($AL$3&lt;&gt;0,$AQ103=$AL$3+1),2, IF(AND(DAY($AQ103)=1, MONTH($AQ103)=1),3, IF(AND(DAY($AQ103)=1, MONTH($AQ103)=5),4, IF(AND(DAY($AQ103)=8, MONTH($AQ103)=5),5, IF(AND(DAY($AQ103)=5, MONTH($AQ103)=7),6, IF(AND(DAY($AQ103)=6, MONTH($AQ103)=7),7, IF(AND(DAY($AQ103)=28, MONTH($AQ103)=9),8, IF(AND(DAY($AQ103)=28, MONTH($AQ103)=10),9, IF(AND(DAY($AQ103)=17, MONTH($AQ103)=11),10, IF(AND(DAY($AQ103)=24, MONTH($AQ103)=12),11, IF(AND(DAY($AQ103)=25, MONTH($AQ103)=12),12, IF(AND(DAY($AQ103)=26, MONTH($AQ103)=12),13,0))))))))))))))</f>
        <v>0</v>
      </c>
      <c r="AS103" s="50" t="n">
        <f aca="false">IF($AQ103=0,IF(OR($AO103&lt;&gt;0,$AP103&lt;&gt;0,$AR103&lt;&gt;0),2,1),IF(WEEKDAY($AQ103,2)&lt;&gt;$AO103,3,1))</f>
        <v>1</v>
      </c>
      <c r="AT103" s="50" t="n">
        <f aca="false">IF($AR103=0,1,IF(OR($AR103&lt;1,$AR103&gt;13),3,IF($AQ103=0,2,1)))</f>
        <v>1</v>
      </c>
      <c r="AU103" s="50" t="n">
        <f aca="false">IF($AQ103=0,1,IF(AND($AO103&gt;5,$AR103&lt;&gt;0, $AP103&lt;&gt;4),4,IF(AND($AR103&lt;&gt;0,$AP103&lt;&gt;3,$AO103&lt;=5),3,IF(AND($AO103&gt;5,$AP103&lt;&gt;2,$AR103=0),2,IF(AND($AO103&lt;=5,$AR103=0,$AP103&lt;&gt;1),2,1)))))</f>
        <v>1</v>
      </c>
      <c r="AV103" s="50" t="n">
        <f aca="false">IF(MAX($AS103,$AT103,$AU103)=1,1,MAX($AS103,$AT103,$AU103))</f>
        <v>1</v>
      </c>
      <c r="AX103" s="51" t="n">
        <f aca="false">IF(OR($G103="",$H103=""),0,MAX(0,($H103-$G103)*1440))</f>
        <v>0</v>
      </c>
      <c r="AY103" s="52" t="n">
        <f aca="false">$AX103/60</f>
        <v>0</v>
      </c>
      <c r="AZ103" s="53" t="n">
        <f aca="false">IF(OR($G103="",$H103=""),1,IF(NOT(AND(ISNUMBER($G103),ISNUMBER($H103))),0,IF($H103&lt;$G103,2,IF($BH103=3,3,1))))</f>
        <v>1</v>
      </c>
      <c r="BA103" s="51" t="n">
        <f aca="false">IF(OR($J103="",$K103=""),0,MAX(0,($K103-$J103)*1440))</f>
        <v>0</v>
      </c>
      <c r="BB103" s="54" t="n">
        <f aca="false">$BA103/60</f>
        <v>0</v>
      </c>
      <c r="BC103" s="53" t="n">
        <f aca="false">IF(OR($J103="",$K103=""),1,IF(NOT(AND(ISNUMBER($J103),ISNUMBER($K103))),0,IF($K103&lt;$J103,2,IF($BH103=3,3,1))))</f>
        <v>1</v>
      </c>
      <c r="BD103" s="51" t="n">
        <f aca="false">IF(OR($M103="",$N103=""),0,MAX(0,($N103-$M103)*1440))</f>
        <v>0</v>
      </c>
      <c r="BE103" s="54" t="n">
        <f aca="false">$BD103/60</f>
        <v>0</v>
      </c>
      <c r="BF103" s="53" t="n">
        <f aca="false">IF(OR($M103="",$N103=""),1,IF(NOT(AND(ISNUMBER($M103),ISNUMBER($N103))),0,IF($N103&lt;$M103,2,IF($BH103=3,3,1))))</f>
        <v>1</v>
      </c>
      <c r="BG103" s="53" t="n">
        <f aca="false">IF(COUNTIF(AZ103,0)+COUNTIF(BC103,0)+COUNTIF(BF103,0)&gt;0,0,IF(COUNTIF(AZ103,2)+COUNTIF(BC103,2)+COUNTIF(BF103,2)&gt;0,2,IF(COUNTIF(AZ103,3)+COUNTIF(BC103,3)+COUNTIF(BF103,3)&gt;0,3,1)))</f>
        <v>1</v>
      </c>
      <c r="BH103" s="55" t="n">
        <f aca="false">IFERROR(($H103-$G103)*1440, 0)  + IFERROR(($K103-$J103)*1440, 0)  + IFERROR(($N103-$M103)*1440, 0)</f>
        <v>0</v>
      </c>
      <c r="BI103" s="56" t="n">
        <f aca="false">IF($BG103&lt;&gt;1,$BG103,IF(ABS($BH103-($AX103 +$BA103+ $BD103))&lt; 0.0001,1,6))</f>
        <v>1</v>
      </c>
      <c r="BJ103" s="57" t="n">
        <f aca="false">IF($BH103=3,3,IF($BH103=0,0,$BH103/60))</f>
        <v>0</v>
      </c>
      <c r="BK103" s="53" t="n">
        <f aca="false">IF($BG103&lt;&gt;1,$BG103,IF(ABS($BJ103*60-$BH103)&lt;0.0001,1,5))</f>
        <v>1</v>
      </c>
      <c r="BL103" s="53" t="n">
        <f aca="false">IF($BH103=0,1,IF(ABS($BH103-($AX103+$BA103+$BD103))&lt;0.0001,1,10))</f>
        <v>1</v>
      </c>
      <c r="BN103" s="58" t="n">
        <f aca="false">IF($BT103=10,10,IF($AP103&lt;&gt;1,0,IF(ISNUMBER($R$4),($R$4*60)/5,480)))</f>
        <v>0</v>
      </c>
      <c r="BO103" s="58" t="n">
        <f aca="false">IF($BG103&lt;&gt;1,$BG103,IF($AP103=1,MAX(0,$BH103-$BN103),$BH103))</f>
        <v>0</v>
      </c>
      <c r="BP103" s="57" t="n">
        <f aca="false">IF($BG103&lt;&gt;1, 0, ROUND($BO103/60,4))</f>
        <v>0</v>
      </c>
      <c r="BQ103" s="53" t="n">
        <f aca="false">IF($BG103&lt;&gt;1, $BG103,
 IF(ABS($BO103/60-$BP103)&lt; 0.0001,1,5))</f>
        <v>1</v>
      </c>
      <c r="BR103" s="53" t="n">
        <f aca="false">$BQ103</f>
        <v>1</v>
      </c>
      <c r="BS103" s="53" t="n">
        <f aca="false">IF($BH103&lt;&gt;1,1,IF(NOT(ISNUMBER($BO103)),9,IF($BO103&lt;0,9,IF($BO103&gt;$BH103,9,1))))</f>
        <v>1</v>
      </c>
      <c r="BT103" s="53" t="n">
        <f aca="false">IF($R$4="",1,IF(NOT(ISNUMBER($R$4)),10,IF($R$4&lt;=0,10,IF($R$4&gt;40,10,IF(MOD($R$4,1)&lt;&gt;0,10,1)))))</f>
        <v>1</v>
      </c>
      <c r="BV103" s="55" t="n">
        <f aca="false">IF(OR($G103="",$H103=""),0,MAX(0,(MIN($H103,TIME(6,0,0))-MAX($G103,TIME(0,0,0))) * 1440))</f>
        <v>0</v>
      </c>
      <c r="BW103" s="54" t="n">
        <f aca="false">$BV103/60</f>
        <v>0</v>
      </c>
      <c r="BX103" s="55" t="n">
        <f aca="false">IF(OR($G103="",$H103=""),0,MAX(0,(MIN($H103,1)-MAX($G103,TIME(22,0,0)))*1440))</f>
        <v>0</v>
      </c>
      <c r="BY103" s="54" t="n">
        <f aca="false">$BX103/60</f>
        <v>0</v>
      </c>
      <c r="BZ103" s="55" t="n">
        <f aca="false">$BV103+$BX103</f>
        <v>0</v>
      </c>
      <c r="CA103" s="54" t="n">
        <f aca="false">$BW103+$BY103</f>
        <v>0</v>
      </c>
      <c r="CB103" s="56" t="n">
        <f aca="false">IF($AX103=0,1,IF(NOT(ISNUMBER($BZ103)),0,IF($BZ103&lt;0,7,IF($BZ103&gt;$AX103,8,IF(NOT(ISNUMBER($AX103)),10,1)))))</f>
        <v>1</v>
      </c>
      <c r="CC103" s="55" t="n">
        <f aca="false">IF(OR($J103="",$K103=""),0,MAX(0,(MIN($K103,TIME(6,0,0))-MAX($J103,TIME(0,0,0))) * 1440))</f>
        <v>0</v>
      </c>
      <c r="CD103" s="54" t="n">
        <f aca="false">$CC103/60</f>
        <v>0</v>
      </c>
      <c r="CE103" s="55" t="n">
        <f aca="false">IF(OR($J103="",$K103=""),0,MAX(0,(MIN($K103,1)-MAX($J103,TIME(22,0,0)))*1440))</f>
        <v>0</v>
      </c>
      <c r="CF103" s="54" t="n">
        <f aca="false">$CE103/60</f>
        <v>0</v>
      </c>
      <c r="CG103" s="55" t="n">
        <f aca="false">$CC103+$CE103</f>
        <v>0</v>
      </c>
      <c r="CH103" s="54" t="n">
        <f aca="false">$CD103+$CF103</f>
        <v>0</v>
      </c>
      <c r="CI103" s="56" t="n">
        <f aca="false">IF($BA103=0,1,IF(NOT(ISNUMBER($CG103)),0,IF($CG103&lt;0,7,IF($CG103&gt;$BA103,8,IF(NOT(ISNUMBER($BA103)),10,1)))))</f>
        <v>1</v>
      </c>
      <c r="CJ103" s="55" t="n">
        <f aca="false">IF(OR($M103="",$N103=""),0,MAX(0,(MIN($N103,TIME(6,0,0))-MAX($M103,TIME(0,0,0)))* 1440))</f>
        <v>0</v>
      </c>
      <c r="CK103" s="54" t="n">
        <f aca="false">$CJ103/60</f>
        <v>0</v>
      </c>
      <c r="CL103" s="55" t="n">
        <f aca="false">IF(OR($M103="",$N103=""),0,MAX(0,(MIN($N103,1)-MAX($M103,TIME(22,0,0)))*1440))</f>
        <v>0</v>
      </c>
      <c r="CM103" s="54" t="n">
        <f aca="false">$CL103/60</f>
        <v>0</v>
      </c>
      <c r="CN103" s="55" t="n">
        <f aca="false">$CJ103+$CL103</f>
        <v>0</v>
      </c>
      <c r="CO103" s="54" t="n">
        <f aca="false">$CK103+$CM103</f>
        <v>0</v>
      </c>
      <c r="CP103" s="56" t="n">
        <f aca="false">IF($BD103=0,1,IF(NOT(ISNUMBER($CN103)),0,IF($CN103&lt;0,7,IF($CN103&gt;$BD103,8,IF(NOT(ISNUMBER($BD103)),10,1)))))</f>
        <v>1</v>
      </c>
      <c r="CQ103" s="55" t="n">
        <f aca="false">$BZ103+$CG103+$CN103</f>
        <v>0</v>
      </c>
      <c r="CR103" s="54" t="n">
        <f aca="false">$CA103+$CH103+$CO103</f>
        <v>0</v>
      </c>
      <c r="CS103" s="53" t="n">
        <f aca="false">IF($BG103&lt;&gt;1,$BG103,IF(OR(AND($G103&lt;&gt;"",NOT(ISNUMBER($G103))),AND($H103&lt;&gt;"",NOT(ISNUMBER($H103))),AND($J103&lt;&gt;"",NOT(ISNUMBER($J103))),AND($K103&lt;&gt;"",NOT(ISNUMBER($K103))),AND($M103&lt;&gt;"",NOT(ISNUMBER($M103))),AND($N103&lt;&gt;"",NOT(ISNUMBER($N103)))),0,IF($CQ103&gt;$BH103,10,IF(ABS($CQ103/60-$CR103) &lt; 0.0001,1,5))))</f>
        <v>1</v>
      </c>
      <c r="CT103" s="55" t="n">
        <f aca="false">IF(OR($AP103=2,$AP103=4), $BH103,0)</f>
        <v>0</v>
      </c>
      <c r="CU103" s="54" t="n">
        <f aca="false">$CT103/60</f>
        <v>0</v>
      </c>
      <c r="CV103" s="53" t="n">
        <f aca="false">IF($BG103&lt;&gt;1,$BG103,IF($CT103&gt;$BH103,10,IF(ABS($CT103/60-$CU103) &lt; 0.0001,1,5)))</f>
        <v>1</v>
      </c>
      <c r="CW103" s="53" t="n">
        <f aca="false">IF($BS103=10,10,IF($BH103=0,1,IF(NOT(ISNUMBER($CT103)),10,IF($CT103&lt;0,10,IF($CT103&gt;$BH103,10,1)))))</f>
        <v>1</v>
      </c>
      <c r="CX103" s="55" t="n">
        <f aca="false">IF(OR($AP103=3,$AP103=4), $BH103,0)</f>
        <v>0</v>
      </c>
      <c r="CY103" s="54" t="n">
        <f aca="false">$CX103/60</f>
        <v>0</v>
      </c>
      <c r="CZ103" s="53" t="n">
        <f aca="false">IF($BG103&lt;&gt;1,$BG103,IF($CX103&gt;$BH103,10,IF(ABS($CX103/60-$CY103)&lt;0.0001,1,5)))</f>
        <v>1</v>
      </c>
      <c r="DA103" s="53" t="n">
        <f aca="false">IF($BS103=10,10,IF($BH103=0,1,IF(NOT(ISNUMBER($CW103)),10,IF($CW103&lt;0,10,IF($CW103&gt;$BH103,10,1)))))</f>
        <v>1</v>
      </c>
      <c r="DC103" s="59" t="s">
        <v>22</v>
      </c>
      <c r="DD103" s="59" t="n">
        <v>3</v>
      </c>
      <c r="DE103" s="59" t="s">
        <v>151</v>
      </c>
      <c r="DF103" s="59" t="s">
        <v>246</v>
      </c>
      <c r="DG103" s="59" t="s">
        <v>247</v>
      </c>
      <c r="DH103" s="59" t="s">
        <v>248</v>
      </c>
      <c r="DI103" s="59" t="s">
        <v>236</v>
      </c>
      <c r="DJ103" s="59" t="s">
        <v>249</v>
      </c>
      <c r="DK103" s="59"/>
    </row>
    <row r="104" customFormat="false" ht="15" hidden="false" customHeight="true" outlineLevel="0" collapsed="false">
      <c r="A104" s="60"/>
      <c r="B104" s="38"/>
      <c r="C104" s="31"/>
      <c r="D104" s="24"/>
      <c r="E104" s="39"/>
      <c r="F104" s="40"/>
      <c r="G104" s="41"/>
      <c r="H104" s="41"/>
      <c r="I104" s="42"/>
      <c r="J104" s="41"/>
      <c r="K104" s="41"/>
      <c r="L104" s="42"/>
      <c r="M104" s="41"/>
      <c r="N104" s="41"/>
      <c r="O104" s="42"/>
      <c r="P104" s="42"/>
      <c r="Q104" s="43"/>
      <c r="R104" s="43"/>
      <c r="S104" s="44"/>
      <c r="T104" s="44"/>
      <c r="U104" s="44"/>
      <c r="V104" s="44"/>
      <c r="W104" s="45"/>
      <c r="X104" s="44"/>
      <c r="Y104" s="44"/>
      <c r="Z104" s="44"/>
      <c r="AA104" s="44"/>
      <c r="AB104" s="44"/>
      <c r="AC104" s="44"/>
      <c r="AD104" s="44"/>
      <c r="AE104" s="44"/>
      <c r="AF104" s="44"/>
      <c r="AG104" s="46"/>
      <c r="AH104" s="46"/>
      <c r="AI104" s="46"/>
      <c r="AJ104" s="45"/>
      <c r="AK104" s="19"/>
      <c r="AL104" s="39"/>
      <c r="AM104" s="39"/>
      <c r="AN104" s="39"/>
      <c r="AO104" s="47"/>
      <c r="AP104" s="48"/>
      <c r="AQ104" s="61"/>
      <c r="AR104" s="50"/>
      <c r="AS104" s="50"/>
      <c r="AT104" s="50"/>
      <c r="AU104" s="50"/>
      <c r="AV104" s="50"/>
      <c r="AX104" s="51"/>
      <c r="AY104" s="52"/>
      <c r="AZ104" s="53" t="s">
        <v>147</v>
      </c>
      <c r="BA104" s="51"/>
      <c r="BB104" s="54"/>
      <c r="BC104" s="53"/>
      <c r="BD104" s="51"/>
      <c r="BE104" s="54"/>
      <c r="BF104" s="53"/>
      <c r="BG104" s="53"/>
      <c r="BH104" s="55"/>
      <c r="BI104" s="56"/>
      <c r="BJ104" s="57"/>
      <c r="BK104" s="53"/>
      <c r="BL104" s="53"/>
      <c r="BN104" s="58"/>
      <c r="BO104" s="58"/>
      <c r="BP104" s="57"/>
      <c r="BQ104" s="53" t="s">
        <v>148</v>
      </c>
      <c r="BR104" s="53"/>
      <c r="BS104" s="53"/>
      <c r="BT104" s="53"/>
      <c r="BV104" s="55"/>
      <c r="BW104" s="54"/>
      <c r="BX104" s="55"/>
      <c r="BY104" s="54"/>
      <c r="BZ104" s="55"/>
      <c r="CA104" s="54"/>
      <c r="CB104" s="56"/>
      <c r="CC104" s="55"/>
      <c r="CD104" s="54"/>
      <c r="CE104" s="55"/>
      <c r="CF104" s="54"/>
      <c r="CG104" s="55"/>
      <c r="CH104" s="54"/>
      <c r="CI104" s="56"/>
      <c r="CJ104" s="55"/>
      <c r="CK104" s="54"/>
      <c r="CL104" s="55"/>
      <c r="CM104" s="54"/>
      <c r="CN104" s="55"/>
      <c r="CO104" s="54"/>
      <c r="CP104" s="56"/>
      <c r="CQ104" s="55"/>
      <c r="CR104" s="54"/>
      <c r="CS104" s="53"/>
      <c r="CT104" s="55"/>
      <c r="CU104" s="54"/>
      <c r="CV104" s="53"/>
      <c r="CW104" s="53"/>
      <c r="CX104" s="55"/>
      <c r="CY104" s="54"/>
      <c r="CZ104" s="53"/>
      <c r="DA104" s="53"/>
      <c r="DC104" s="59"/>
      <c r="DD104" s="59"/>
      <c r="DE104" s="59"/>
      <c r="DF104" s="59"/>
      <c r="DG104" s="59"/>
      <c r="DH104" s="59"/>
      <c r="DI104" s="59"/>
      <c r="DJ104" s="59"/>
      <c r="DK104" s="59"/>
    </row>
    <row r="105" customFormat="false" ht="15" hidden="false" customHeight="true" outlineLevel="0" collapsed="false">
      <c r="A105" s="60"/>
      <c r="B105" s="38"/>
      <c r="C105" s="31"/>
      <c r="D105" s="24"/>
      <c r="E105" s="39"/>
      <c r="F105" s="40"/>
      <c r="G105" s="41"/>
      <c r="H105" s="41"/>
      <c r="I105" s="42"/>
      <c r="J105" s="41"/>
      <c r="K105" s="41"/>
      <c r="L105" s="42"/>
      <c r="M105" s="41"/>
      <c r="N105" s="41"/>
      <c r="O105" s="42"/>
      <c r="P105" s="42"/>
      <c r="Q105" s="43"/>
      <c r="R105" s="43"/>
      <c r="S105" s="44"/>
      <c r="T105" s="44"/>
      <c r="U105" s="44"/>
      <c r="V105" s="44"/>
      <c r="W105" s="45"/>
      <c r="X105" s="44"/>
      <c r="Y105" s="44"/>
      <c r="Z105" s="44"/>
      <c r="AA105" s="44"/>
      <c r="AB105" s="44"/>
      <c r="AC105" s="44"/>
      <c r="AD105" s="44"/>
      <c r="AE105" s="44"/>
      <c r="AF105" s="44"/>
      <c r="AG105" s="46"/>
      <c r="AH105" s="46"/>
      <c r="AI105" s="46"/>
      <c r="AJ105" s="45"/>
      <c r="AK105" s="19"/>
      <c r="AL105" s="39"/>
      <c r="AM105" s="39"/>
      <c r="AN105" s="39"/>
      <c r="AO105" s="47"/>
      <c r="AP105" s="48"/>
      <c r="AQ105" s="61"/>
      <c r="AR105" s="50"/>
      <c r="AS105" s="50"/>
      <c r="AT105" s="50"/>
      <c r="AU105" s="50"/>
      <c r="AV105" s="50"/>
      <c r="AX105" s="51"/>
      <c r="AY105" s="52"/>
      <c r="AZ105" s="53" t="s">
        <v>149</v>
      </c>
      <c r="BA105" s="51"/>
      <c r="BB105" s="54"/>
      <c r="BC105" s="53"/>
      <c r="BD105" s="51"/>
      <c r="BE105" s="54"/>
      <c r="BF105" s="53"/>
      <c r="BG105" s="53"/>
      <c r="BH105" s="55"/>
      <c r="BI105" s="56"/>
      <c r="BJ105" s="57"/>
      <c r="BK105" s="53"/>
      <c r="BL105" s="53"/>
      <c r="BN105" s="58"/>
      <c r="BO105" s="58"/>
      <c r="BP105" s="57"/>
      <c r="BQ105" s="57"/>
      <c r="BR105" s="53"/>
      <c r="BS105" s="53"/>
      <c r="BT105" s="53"/>
      <c r="BV105" s="55"/>
      <c r="BW105" s="54"/>
      <c r="BX105" s="55"/>
      <c r="BY105" s="54"/>
      <c r="BZ105" s="55"/>
      <c r="CA105" s="54"/>
      <c r="CB105" s="56"/>
      <c r="CC105" s="55"/>
      <c r="CD105" s="54"/>
      <c r="CE105" s="55"/>
      <c r="CF105" s="54"/>
      <c r="CG105" s="55"/>
      <c r="CH105" s="54"/>
      <c r="CI105" s="56"/>
      <c r="CJ105" s="55"/>
      <c r="CK105" s="54"/>
      <c r="CL105" s="55"/>
      <c r="CM105" s="54"/>
      <c r="CN105" s="55"/>
      <c r="CO105" s="54"/>
      <c r="CP105" s="56"/>
      <c r="CQ105" s="55"/>
      <c r="CR105" s="54"/>
      <c r="CS105" s="53"/>
      <c r="CT105" s="55"/>
      <c r="CU105" s="54"/>
      <c r="CV105" s="53"/>
      <c r="CW105" s="53"/>
      <c r="CX105" s="55"/>
      <c r="CY105" s="54"/>
      <c r="CZ105" s="53"/>
      <c r="DA105" s="53"/>
      <c r="DC105" s="59"/>
      <c r="DD105" s="59"/>
      <c r="DE105" s="59"/>
      <c r="DF105" s="59"/>
      <c r="DG105" s="59"/>
      <c r="DH105" s="59"/>
      <c r="DI105" s="59"/>
      <c r="DJ105" s="59"/>
      <c r="DK105" s="59"/>
    </row>
    <row r="106" customFormat="false" ht="15" hidden="false" customHeight="true" outlineLevel="0" collapsed="false">
      <c r="A106" s="60"/>
      <c r="B106" s="38"/>
      <c r="C106" s="31"/>
      <c r="D106" s="24"/>
      <c r="E106" s="39"/>
      <c r="F106" s="40"/>
      <c r="G106" s="41"/>
      <c r="H106" s="41"/>
      <c r="I106" s="42"/>
      <c r="J106" s="41"/>
      <c r="K106" s="41"/>
      <c r="L106" s="42"/>
      <c r="M106" s="41"/>
      <c r="N106" s="41"/>
      <c r="O106" s="42"/>
      <c r="P106" s="42"/>
      <c r="Q106" s="43"/>
      <c r="R106" s="43"/>
      <c r="S106" s="44"/>
      <c r="T106" s="44"/>
      <c r="U106" s="44"/>
      <c r="V106" s="44"/>
      <c r="W106" s="45"/>
      <c r="X106" s="44"/>
      <c r="Y106" s="44"/>
      <c r="Z106" s="44"/>
      <c r="AA106" s="44"/>
      <c r="AB106" s="44"/>
      <c r="AC106" s="44"/>
      <c r="AD106" s="44"/>
      <c r="AE106" s="44"/>
      <c r="AF106" s="44"/>
      <c r="AG106" s="46"/>
      <c r="AH106" s="46"/>
      <c r="AI106" s="46"/>
      <c r="AJ106" s="45"/>
      <c r="AK106" s="19"/>
      <c r="AL106" s="39"/>
      <c r="AM106" s="39"/>
      <c r="AN106" s="39"/>
      <c r="AO106" s="47"/>
      <c r="AP106" s="48"/>
      <c r="AQ106" s="61"/>
      <c r="AR106" s="50"/>
      <c r="AS106" s="50"/>
      <c r="AT106" s="50"/>
      <c r="AU106" s="50"/>
      <c r="AV106" s="50"/>
      <c r="AX106" s="51"/>
      <c r="AY106" s="52"/>
      <c r="AZ106" s="53" t="s">
        <v>150</v>
      </c>
      <c r="BA106" s="51"/>
      <c r="BB106" s="54"/>
      <c r="BC106" s="53"/>
      <c r="BD106" s="51"/>
      <c r="BE106" s="54"/>
      <c r="BF106" s="53"/>
      <c r="BG106" s="53"/>
      <c r="BH106" s="55"/>
      <c r="BI106" s="56"/>
      <c r="BJ106" s="57"/>
      <c r="BK106" s="53"/>
      <c r="BL106" s="53"/>
      <c r="BN106" s="58"/>
      <c r="BO106" s="58"/>
      <c r="BP106" s="57"/>
      <c r="BQ106" s="57"/>
      <c r="BR106" s="53"/>
      <c r="BS106" s="53"/>
      <c r="BT106" s="53"/>
      <c r="BV106" s="55"/>
      <c r="BW106" s="54"/>
      <c r="BX106" s="55"/>
      <c r="BY106" s="54"/>
      <c r="BZ106" s="55"/>
      <c r="CA106" s="54"/>
      <c r="CB106" s="56"/>
      <c r="CC106" s="55"/>
      <c r="CD106" s="54"/>
      <c r="CE106" s="55"/>
      <c r="CF106" s="54"/>
      <c r="CG106" s="55"/>
      <c r="CH106" s="54"/>
      <c r="CI106" s="56"/>
      <c r="CJ106" s="55"/>
      <c r="CK106" s="54"/>
      <c r="CL106" s="55"/>
      <c r="CM106" s="54"/>
      <c r="CN106" s="55"/>
      <c r="CO106" s="54"/>
      <c r="CP106" s="56"/>
      <c r="CQ106" s="55"/>
      <c r="CR106" s="54"/>
      <c r="CS106" s="53"/>
      <c r="CT106" s="55"/>
      <c r="CU106" s="54"/>
      <c r="CV106" s="53"/>
      <c r="CW106" s="53"/>
      <c r="CX106" s="55"/>
      <c r="CY106" s="54"/>
      <c r="CZ106" s="53"/>
      <c r="DA106" s="53"/>
      <c r="DC106" s="59"/>
      <c r="DD106" s="59"/>
      <c r="DE106" s="59"/>
      <c r="DF106" s="59"/>
      <c r="DG106" s="59"/>
      <c r="DH106" s="59"/>
      <c r="DI106" s="59"/>
      <c r="DJ106" s="59"/>
      <c r="DK106" s="59"/>
    </row>
    <row r="107" customFormat="false" ht="15" hidden="false" customHeight="true" outlineLevel="0" collapsed="false">
      <c r="A107" s="60" t="str">
        <f aca="false">IF($AQ107=0,"---",IF($AS107&gt;1,"❌ KAL D"&amp;$AS107,IF($AT107&gt;1,"❌ KAL S"&amp;$AT107,IF($AU107&gt;1,"❌ KAL TD"&amp;$AU107,DATE(YEAR($AQ107),MONTH($AQ107),DAY($AQ107))))))</f>
        <v>---</v>
      </c>
      <c r="B107" s="38" t="str">
        <f aca="false">IF($AO107=0,"---",IF($AS107&gt;1,"❌ KAL D"&amp;$AS107,IF($AT107&gt;1,"❌ KAL S"&amp;$AT107,IF($AU107&gt;1,"❌ KAL TD"&amp;$AU107,CHOOSE($AO107,"Po","Út","St","Čt","Pá","So","Ne")))))</f>
        <v>---</v>
      </c>
      <c r="C107" s="31" t="str">
        <f aca="false">IF($AP107=0,"---",IF($AS107&gt;1,"❌ KAL D"&amp;$AS107,IF($AT107&gt;1,"❌ KAL S"&amp;$AT107,IF($AU107&gt;1,"❌ KAL TD"&amp;$AU107,CHOOSE($AP107,"PRACOVNÍ DEN","VÍKEND","SVÁTEK","VÍKEND +SVÁTEK")))))</f>
        <v>---</v>
      </c>
      <c r="D107" s="24" t="str">
        <f aca="false">IF($AR107=0,"---",IF($AS107&gt;1,"❌ KAL D"&amp;$AS107,IF($AT107&gt;1,"❌ KAL S"&amp;$AT107,IF($AU107&gt;1,"❌ KAL TD"&amp;$AU107,CHOOSE($AR107,"Velký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107" s="39" t="str">
        <f aca="false">IF($AN107=0,"---",IF($AS107&gt;1,"❌ KAL D"&amp;$AS107,IF($AT107&gt;1,"❌ KAL S"&amp;$AT107,IF($AU107&gt;1,"❌ KAL TD"&amp;$AU107,$AN107))))</f>
        <v>---</v>
      </c>
      <c r="F107" s="40"/>
      <c r="G107" s="41"/>
      <c r="H107" s="41"/>
      <c r="I107" s="42" t="str">
        <f aca="false">IF($AX107=0,"---",IF($AZ107=0,"❌ PD1 0",IF($AZ107=2,"❌ PD1 2",IF($AZ107=3,"❌ PD1 3",TEXT(INT($AX107/60),"00")&amp;":"&amp;TEXT(MOD($AX107,60),"00")&amp;":00"))))</f>
        <v>---</v>
      </c>
      <c r="J107" s="41"/>
      <c r="K107" s="41"/>
      <c r="L107" s="42" t="str">
        <f aca="false">IF($BA107=0,"---",IF($BC107=0,"❌ PD2 0",IF($BC107=2,"❌ PD2 2",IF($BC107=3,"❌ PD2 3",TEXT(INT($BA107/60),"00")&amp;":"&amp;TEXT(MOD($BA107,60),"00")&amp;":00"))))</f>
        <v>---</v>
      </c>
      <c r="M107" s="41"/>
      <c r="N107" s="41"/>
      <c r="O107" s="42" t="str">
        <f aca="false">IF($BD107=0,"---",IF($BF107=0,"❌ PD3 0",IF($BF107=2,"❌ PD3 2",IF($BF107=3,"❌ PD3 3",TEXT(INT($BD107/60),"00")&amp;":"&amp;TEXT(MOD($BD107,60),"00")&amp;":00"))))</f>
        <v>---</v>
      </c>
      <c r="P107" s="42" t="str">
        <f aca="false">IF($BG107&lt;&gt;1,"❌ PD DEN "&amp;$BG107,IF($BL107=10,"❌ PD DEN 10",IF($BI107=6,"❌ PD DEN 6",IF($BK107=5,"⚠ PD DEN 5",IF($BH107=0,"---",TEXT(INT($BH107/60),"00")&amp;":"&amp;TEXT(MOD($BH107,60),"00")&amp;":00")))))</f>
        <v>---</v>
      </c>
      <c r="Q107" s="43" t="str">
        <f aca="false">IF($BT107=10,"❌ ZDPD 10",IF($BS107=9,"❌ ZDPD 9",IF($BQ107=5,"ℹ️ ZDPD 5",IF($BN107=0,"---",TEXT(INT($BN107/60),"00")&amp;":"&amp;TEXT(MOD($BN107,60),"00")&amp;":00"))))</f>
        <v>---</v>
      </c>
      <c r="R107" s="43" t="str">
        <f aca="false">IF($BT107=10,"❌ PR PŘES 10",IF($BS107=9,"❌ PR PŘES 9",IF($BQ107=5,"ℹ️ PR PŘES 5",IF($BO107=0,"---",TEXT(INT($BO107/60),"00")&amp;":"&amp;TEXT(MOD($BO107,60),"00")&amp;":00"))))</f>
        <v>---</v>
      </c>
      <c r="S107" s="44" t="str">
        <f aca="false">IF(NOT(ISNUMBER($G107)),"---",IF(AND($G107&gt;=TIME(0,0,0),$G107&lt;TIME(6,0,0)),$G107,"---"))</f>
        <v>---</v>
      </c>
      <c r="T107" s="44" t="str">
        <f aca="false">IF(AND($H107&lt;&gt;"",$G107&lt;TIME(6,0,0)),MIN($H107,TIME(6,0,0)),"---")</f>
        <v>---</v>
      </c>
      <c r="U107" s="44" t="str">
        <f aca="false">IF($H107&gt;TIME(22,0,0),MAX($G107,TIME(22,0,0)),"---")</f>
        <v>---</v>
      </c>
      <c r="V107" s="44" t="str">
        <f aca="false">IF($H107&gt;TIME(22,0,0),$H107,"---")</f>
        <v>---</v>
      </c>
      <c r="W107" s="45" t="str">
        <f aca="false">IF($CS107&lt;&gt;1,"❌ NPD "&amp;$CS107,IF($CB107&lt;&gt;1,"❌ NPD "&amp;$CB107,IF($BZ107=0,"---",TEXT(INT($BZ107/60),"00")&amp;":"&amp;TEXT(MOD($BZ107,60),"00")&amp;":00")))</f>
        <v>---</v>
      </c>
      <c r="X107" s="44" t="str">
        <f aca="false">IF(NOT(ISNUMBER($J107)),"---",IF(AND($J107&gt;=TIME(0,0,0),$J107&lt;TIME(6,0,0)),$J107,"---"))</f>
        <v>---</v>
      </c>
      <c r="Y107" s="44" t="str">
        <f aca="false">IF(AND($K107&lt;&gt;"",$J107&lt;TIME(6,0,0)),MIN($K107,TIME(6,0,0)),"---")</f>
        <v>---</v>
      </c>
      <c r="Z107" s="44" t="str">
        <f aca="false">IF($K107&gt;TIME(22,0,0),MAX($J107,TIME(22,0,0)),"---")</f>
        <v>---</v>
      </c>
      <c r="AA107" s="44" t="str">
        <f aca="false">IF($K107&gt;TIME(22,0,0),$K107,"---")</f>
        <v>---</v>
      </c>
      <c r="AB107" s="44" t="str">
        <f aca="false">IF($CS107&lt;&gt;1,"❌ NPD "&amp;$CS107,IF($CI107&lt;&gt;1,"❌ NPD "&amp;$CI107,IF($CG107=0,"---",TEXT(INT($CG107/60),"00")&amp;":"&amp;TEXT(MOD($CG107,60),"00")&amp;":00")))</f>
        <v>---</v>
      </c>
      <c r="AC107" s="44" t="str">
        <f aca="false">IF(NOT(ISNUMBER($M107)),"---",IF(AND($M107&gt;=TIME(0,0,0),$M107&lt;TIME(6,0,0)),$M107,"---"))</f>
        <v>---</v>
      </c>
      <c r="AD107" s="44" t="str">
        <f aca="false">IF(AND($N107&lt;&gt;"",$M107&lt;TIME(6,0,0)),MIN($N107,TIME(6,0,0)),"---")</f>
        <v>---</v>
      </c>
      <c r="AE107" s="44" t="str">
        <f aca="false">IF($N107&gt;TIME(22,0,0),MAX($M107,TIME(22,0,0)),"---")</f>
        <v>---</v>
      </c>
      <c r="AF107" s="44" t="str">
        <f aca="false">IF($N107&gt;TIME(22,0,0),$N107,"---")</f>
        <v>---</v>
      </c>
      <c r="AG107" s="46" t="str">
        <f aca="false">IF($CS107&lt;&gt;1,"❌ NPD "&amp;$CS107,IF($CP107&lt;&gt;1,"❌ NPD "&amp;$CP107,IF($CN107=0,"---",TEXT(INT($CN107/60),"00")&amp;":"&amp;TEXT(MOD($CN107,60),"00")&amp;":00")))</f>
        <v>---</v>
      </c>
      <c r="AH107" s="46" t="str">
        <f aca="false">IF($CS107&lt;&gt;1,"❌ NPD "&amp;$CS107,IF(MIN($CB107,$CI107,$CP107)&lt;&gt;1,"❌ NPD "&amp;MIN($CB107,$CI107,CP107),IF($CQ107=0,"---",TEXT(INT($CQ107/60),"00")&amp;":"&amp;TEXT(MOD($CQ107,60),"00")&amp;":00")))</f>
        <v>---</v>
      </c>
      <c r="AI107" s="46" t="str">
        <f aca="false">IF($CV107&lt;&gt;1,"❌ PR VÍK "&amp;$CV107,IF($CW107=10,"❌ PR VÍK 10",IF($CU107=0,"---",TEXT(INT($CT107/60),"00")&amp;":"&amp;TEXT(MOD($CT107,60),"00")&amp;":00")))</f>
        <v>---</v>
      </c>
      <c r="AJ107" s="45" t="str">
        <f aca="false">IF($CZ107&lt;&gt;1,"❌ PR SV "&amp;$CZ107,IF($DA107=10,"❌ PR SV 10",IF($CX107=0,"---",TEXT(INT($CX107/60),"00")&amp;":"&amp;TEXT(MOD($CX107,60),"00")&amp;":00")))</f>
        <v>---</v>
      </c>
      <c r="AK107" s="19"/>
      <c r="AL107" s="39" t="n">
        <f aca="false">IF($AQ107=0,0,IF($AQ107&lt;&gt;0,YEAR($AQ$15)))</f>
        <v>0</v>
      </c>
      <c r="AM107" s="39" t="n">
        <f aca="false">IF($AQ107=0,0,IF($AQ107&lt;&gt;0,CHOOSE(MONTH($AQ$15), 1,2,3,4,5,6, 7,8,9,10,11,12)))</f>
        <v>0</v>
      </c>
      <c r="AN107" s="39" t="n">
        <f aca="false">IF($AQ107=0,0,WEEKNUM($AQ107,2))</f>
        <v>0</v>
      </c>
      <c r="AO107" s="47" t="n">
        <f aca="false">IF($AQ107=0,0,WEEKDAY($AQ107,2))</f>
        <v>0</v>
      </c>
      <c r="AP107" s="48" t="n">
        <f aca="false">IF($AQ107=0,0, IF(AND($AO107&gt;5,$AR107&lt;&gt;0),4, IF($AR107&lt;&gt;0,3, IF($AO107&gt;5,2, 1))))</f>
        <v>0</v>
      </c>
      <c r="AQ107" s="61" t="n">
        <f aca="false">IF($AQ103=0,0,IF(MONTH($AQ103+1)=MONTH($AQ103),$AQ103+1,0))</f>
        <v>0</v>
      </c>
      <c r="AR107" s="50" t="n">
        <f aca="false">IF($AO107=0,0, IF(AND($AL$3&lt;&gt;0,$AQ107=$AL$3-2),1, IF(AND($AL$3&lt;&gt;0,$AQ107=$AL$3+1),2, IF(AND(DAY($AQ107)=1, MONTH($AQ107)=1),3, IF(AND(DAY($AQ107)=1, MONTH($AQ107)=5),4, IF(AND(DAY($AQ107)=8, MONTH($AQ107)=5),5, IF(AND(DAY($AQ107)=5, MONTH($AQ107)=7),6, IF(AND(DAY($AQ107)=6, MONTH($AQ107)=7),7, IF(AND(DAY($AQ107)=28, MONTH($AQ107)=9),8, IF(AND(DAY($AQ107)=28, MONTH($AQ107)=10),9, IF(AND(DAY($AQ107)=17, MONTH($AQ107)=11),10, IF(AND(DAY($AQ107)=24, MONTH($AQ107)=12),11, IF(AND(DAY($AQ107)=25, MONTH($AQ107)=12),12, IF(AND(DAY($AQ107)=26, MONTH($AQ107)=12),13,0))))))))))))))</f>
        <v>0</v>
      </c>
      <c r="AS107" s="50" t="n">
        <f aca="false">IF($AQ107=0,IF(OR($AO107&lt;&gt;0,$AP107&lt;&gt;0,$AR107&lt;&gt;0),2,1),IF(WEEKDAY($AQ107,2)&lt;&gt;$AO107,3,1))</f>
        <v>1</v>
      </c>
      <c r="AT107" s="50" t="n">
        <f aca="false">IF($AR107=0,1,IF(OR($AR107&lt;1,$AR107&gt;13),3,IF($AQ107=0,2,1)))</f>
        <v>1</v>
      </c>
      <c r="AU107" s="50" t="n">
        <f aca="false">IF($AQ107=0,1,IF(AND($AO107&gt;5,$AR107&lt;&gt;0, $AP107&lt;&gt;4),4,IF(AND($AR107&lt;&gt;0,$AP107&lt;&gt;3,$AO107&lt;=5),3,IF(AND($AO107&gt;5,$AP107&lt;&gt;2,$AR107=0),2,IF(AND($AO107&lt;=5,$AR107=0,$AP107&lt;&gt;1),2,1)))))</f>
        <v>1</v>
      </c>
      <c r="AV107" s="50" t="n">
        <f aca="false">IF(MAX($AS107,$AT107,$AU107)=1,1,MAX($AS107,$AT107,$AU107))</f>
        <v>1</v>
      </c>
      <c r="AX107" s="51" t="n">
        <f aca="false">IF(OR($G107="",$H107=""),0,MAX(0,($H107-$G107)*1440))</f>
        <v>0</v>
      </c>
      <c r="AY107" s="52" t="n">
        <f aca="false">$AX107/60</f>
        <v>0</v>
      </c>
      <c r="AZ107" s="53" t="n">
        <f aca="false">IF(OR($G107="",$H107=""),1,IF(NOT(AND(ISNUMBER($G107),ISNUMBER($H107))),0,IF($H107&lt;$G107,2,IF($BH107=3,3,1))))</f>
        <v>1</v>
      </c>
      <c r="BA107" s="51" t="n">
        <f aca="false">IF(OR($J107="",$K107=""),0,MAX(0,($K107-$J107)*1440))</f>
        <v>0</v>
      </c>
      <c r="BB107" s="54" t="n">
        <f aca="false">$BA107/60</f>
        <v>0</v>
      </c>
      <c r="BC107" s="53" t="n">
        <f aca="false">IF(OR($J107="",$K107=""),1,IF(NOT(AND(ISNUMBER($J107),ISNUMBER($K107))),0,IF($K107&lt;$J107,2,IF($BH107=3,3,1))))</f>
        <v>1</v>
      </c>
      <c r="BD107" s="51" t="n">
        <f aca="false">IF(OR($M107="",$N107=""),0,MAX(0,($N107-$M107)*1440))</f>
        <v>0</v>
      </c>
      <c r="BE107" s="54" t="n">
        <f aca="false">$BD107/60</f>
        <v>0</v>
      </c>
      <c r="BF107" s="53" t="n">
        <f aca="false">IF(OR($M107="",$N107=""),1,IF(NOT(AND(ISNUMBER($M107),ISNUMBER($N107))),0,IF($N107&lt;$M107,2,IF($BH107=3,3,1))))</f>
        <v>1</v>
      </c>
      <c r="BG107" s="53" t="n">
        <f aca="false">IF(COUNTIF(AZ107,0)+COUNTIF(BC107,0)+COUNTIF(BF107,0)&gt;0,0,IF(COUNTIF(AZ107,2)+COUNTIF(BC107,2)+COUNTIF(BF107,2)&gt;0,2,IF(COUNTIF(AZ107,3)+COUNTIF(BC107,3)+COUNTIF(BF107,3)&gt;0,3,1)))</f>
        <v>1</v>
      </c>
      <c r="BH107" s="55" t="n">
        <f aca="false">IFERROR(($H107-$G107)*1440, 0)  + IFERROR(($K107-$J107)*1440, 0)  + IFERROR(($N107-$M107)*1440, 0)</f>
        <v>0</v>
      </c>
      <c r="BI107" s="56" t="n">
        <f aca="false">IF($BG107&lt;&gt;1,$BG107,IF(ABS($BH107-($AX107 +$BA107+ $BD107))&lt; 0.0001,1,6))</f>
        <v>1</v>
      </c>
      <c r="BJ107" s="57" t="n">
        <f aca="false">IF($BH107=3,3,IF($BH107=0,0,$BH107/60))</f>
        <v>0</v>
      </c>
      <c r="BK107" s="53" t="n">
        <f aca="false">IF($BG107&lt;&gt;1,$BG107,IF(ABS($BJ107*60-$BH107)&lt;0.0001,1,5))</f>
        <v>1</v>
      </c>
      <c r="BL107" s="53" t="n">
        <f aca="false">IF($BH107=0,1,IF(ABS($BH107-($AX107+$BA107+$BD107))&lt;0.0001,1,10))</f>
        <v>1</v>
      </c>
      <c r="BN107" s="58" t="n">
        <f aca="false">IF($BT107=10,10,IF($AP107&lt;&gt;1,0,IF(ISNUMBER($R$4),($R$4*60)/5,480)))</f>
        <v>0</v>
      </c>
      <c r="BO107" s="58" t="n">
        <f aca="false">IF($BG107&lt;&gt;1,$BG107,IF($AP107=1,MAX(0,$BH107-$BN107),$BH107))</f>
        <v>0</v>
      </c>
      <c r="BP107" s="57" t="n">
        <f aca="false">IF($BG107&lt;&gt;1, 0, ROUND($BO107/60,4))</f>
        <v>0</v>
      </c>
      <c r="BQ107" s="53" t="n">
        <f aca="false">IF($BG107&lt;&gt;1, $BG107,
 IF(ABS($BO107/60-$BP107)&lt; 0.0001,1,5))</f>
        <v>1</v>
      </c>
      <c r="BR107" s="53" t="n">
        <f aca="false">$BQ107</f>
        <v>1</v>
      </c>
      <c r="BS107" s="53" t="n">
        <f aca="false">IF($BH107&lt;&gt;1,1,IF(NOT(ISNUMBER($BO107)),9,IF($BO107&lt;0,9,IF($BO107&gt;$BH107,9,1))))</f>
        <v>1</v>
      </c>
      <c r="BT107" s="53" t="n">
        <f aca="false">IF($R$4="",1,IF(NOT(ISNUMBER($R$4)),10,IF($R$4&lt;=0,10,IF($R$4&gt;40,10,IF(MOD($R$4,1)&lt;&gt;0,10,1)))))</f>
        <v>1</v>
      </c>
      <c r="BV107" s="55" t="n">
        <f aca="false">IF(OR($G107="",$H107=""),0,MAX(0,(MIN($H107,TIME(6,0,0))-MAX($G107,TIME(0,0,0))) * 1440))</f>
        <v>0</v>
      </c>
      <c r="BW107" s="54" t="n">
        <f aca="false">$BV107/60</f>
        <v>0</v>
      </c>
      <c r="BX107" s="55" t="n">
        <f aca="false">IF(OR($G107="",$H107=""),0,MAX(0,(MIN($H107,1)-MAX($G107,TIME(22,0,0)))*1440))</f>
        <v>0</v>
      </c>
      <c r="BY107" s="54" t="n">
        <f aca="false">$BX107/60</f>
        <v>0</v>
      </c>
      <c r="BZ107" s="55" t="n">
        <f aca="false">$BV107+$BX107</f>
        <v>0</v>
      </c>
      <c r="CA107" s="54" t="n">
        <f aca="false">$BW107+$BY107</f>
        <v>0</v>
      </c>
      <c r="CB107" s="56" t="n">
        <f aca="false">IF($AX107=0,1,IF(NOT(ISNUMBER($BZ107)),0,IF($BZ107&lt;0,7,IF($BZ107&gt;$AX107,8,IF(NOT(ISNUMBER($AX107)),10,1)))))</f>
        <v>1</v>
      </c>
      <c r="CC107" s="55" t="n">
        <f aca="false">IF(OR($J107="",$K107=""),0,MAX(0,(MIN($K107,TIME(6,0,0))-MAX($J107,TIME(0,0,0))) * 1440))</f>
        <v>0</v>
      </c>
      <c r="CD107" s="54" t="n">
        <f aca="false">$CC107/60</f>
        <v>0</v>
      </c>
      <c r="CE107" s="55" t="n">
        <f aca="false">IF(OR($J107="",$K107=""),0,MAX(0,(MIN($K107,1)-MAX($J107,TIME(22,0,0)))*1440))</f>
        <v>0</v>
      </c>
      <c r="CF107" s="54" t="n">
        <f aca="false">$CE107/60</f>
        <v>0</v>
      </c>
      <c r="CG107" s="55" t="n">
        <f aca="false">$CC107+$CE107</f>
        <v>0</v>
      </c>
      <c r="CH107" s="54" t="n">
        <f aca="false">$CD107+$CF107</f>
        <v>0</v>
      </c>
      <c r="CI107" s="56" t="n">
        <f aca="false">IF($BA107=0,1,IF(NOT(ISNUMBER($CG107)),0,IF($CG107&lt;0,7,IF($CG107&gt;$BA107,8,IF(NOT(ISNUMBER($BA107)),10,1)))))</f>
        <v>1</v>
      </c>
      <c r="CJ107" s="55" t="n">
        <f aca="false">IF(OR($M107="",$N107=""),0,MAX(0,(MIN($N107,TIME(6,0,0))-MAX($M107,TIME(0,0,0)))* 1440))</f>
        <v>0</v>
      </c>
      <c r="CK107" s="54" t="n">
        <f aca="false">$CJ107/60</f>
        <v>0</v>
      </c>
      <c r="CL107" s="55" t="n">
        <f aca="false">IF(OR($M107="",$N107=""),0,MAX(0,(MIN($N107,1)-MAX($M107,TIME(22,0,0)))*1440))</f>
        <v>0</v>
      </c>
      <c r="CM107" s="54" t="n">
        <f aca="false">$CL107/60</f>
        <v>0</v>
      </c>
      <c r="CN107" s="55" t="n">
        <f aca="false">$CJ107+$CL107</f>
        <v>0</v>
      </c>
      <c r="CO107" s="54" t="n">
        <f aca="false">$CK107+$CM107</f>
        <v>0</v>
      </c>
      <c r="CP107" s="56" t="n">
        <f aca="false">IF($BD107=0,1,IF(NOT(ISNUMBER($CN107)),0,IF($CN107&lt;0,7,IF($CN107&gt;$BD107,8,IF(NOT(ISNUMBER($BD107)),10,1)))))</f>
        <v>1</v>
      </c>
      <c r="CQ107" s="55" t="n">
        <f aca="false">$BZ107+$CG107+$CN107</f>
        <v>0</v>
      </c>
      <c r="CR107" s="54" t="n">
        <f aca="false">$CA107+$CH107+$CO107</f>
        <v>0</v>
      </c>
      <c r="CS107" s="53" t="n">
        <f aca="false">IF($BG107&lt;&gt;1,$BG107,IF(OR(AND($G107&lt;&gt;"",NOT(ISNUMBER($G107))),AND($H107&lt;&gt;"",NOT(ISNUMBER($H107))),AND($J107&lt;&gt;"",NOT(ISNUMBER($J107))),AND($K107&lt;&gt;"",NOT(ISNUMBER($K107))),AND($M107&lt;&gt;"",NOT(ISNUMBER($M107))),AND($N107&lt;&gt;"",NOT(ISNUMBER($N107)))),0,IF($CQ107&gt;$BH107,10,IF(ABS($CQ107/60-$CR107) &lt; 0.0001,1,5))))</f>
        <v>1</v>
      </c>
      <c r="CT107" s="55" t="n">
        <f aca="false">IF(OR($AP107=2,$AP107=4), $BH107,0)</f>
        <v>0</v>
      </c>
      <c r="CU107" s="54" t="n">
        <f aca="false">$CT107/60</f>
        <v>0</v>
      </c>
      <c r="CV107" s="53" t="n">
        <f aca="false">IF($BG107&lt;&gt;1,$BG107,IF($CT107&gt;$BH107,10,IF(ABS($CT107/60-$CU107) &lt; 0.0001,1,5)))</f>
        <v>1</v>
      </c>
      <c r="CW107" s="53" t="n">
        <f aca="false">IF($BS107=10,10,IF($BH107=0,1,IF(NOT(ISNUMBER($CT107)),10,IF($CT107&lt;0,10,IF($CT107&gt;$BH107,10,1)))))</f>
        <v>1</v>
      </c>
      <c r="CX107" s="55" t="n">
        <f aca="false">IF(OR($AP107=3,$AP107=4), $BH107,0)</f>
        <v>0</v>
      </c>
      <c r="CY107" s="54" t="n">
        <f aca="false">$CX107/60</f>
        <v>0</v>
      </c>
      <c r="CZ107" s="53" t="n">
        <f aca="false">IF($BG107&lt;&gt;1,$BG107,IF($CX107&gt;$BH107,10,IF(ABS($CX107/60-$CY107)&lt;0.0001,1,5)))</f>
        <v>1</v>
      </c>
      <c r="DA107" s="53" t="n">
        <f aca="false">IF($BS107=10,10,IF($BH107=0,1,IF(NOT(ISNUMBER($CW107)),10,IF($CW107&lt;0,10,IF($CW107&gt;$BH107,10,1)))))</f>
        <v>1</v>
      </c>
      <c r="DC107" s="59" t="s">
        <v>250</v>
      </c>
      <c r="DD107" s="59" t="n">
        <v>0</v>
      </c>
      <c r="DE107" s="59" t="s">
        <v>151</v>
      </c>
      <c r="DF107" s="59" t="s">
        <v>251</v>
      </c>
      <c r="DG107" s="59" t="s">
        <v>252</v>
      </c>
      <c r="DH107" s="59" t="s">
        <v>253</v>
      </c>
      <c r="DI107" s="59" t="s">
        <v>254</v>
      </c>
      <c r="DJ107" s="59"/>
      <c r="DK107" s="59"/>
    </row>
    <row r="108" customFormat="false" ht="15" hidden="false" customHeight="true" outlineLevel="0" collapsed="false">
      <c r="A108" s="60"/>
      <c r="B108" s="38"/>
      <c r="C108" s="31"/>
      <c r="D108" s="24"/>
      <c r="E108" s="39"/>
      <c r="F108" s="40"/>
      <c r="G108" s="41"/>
      <c r="H108" s="41"/>
      <c r="I108" s="42"/>
      <c r="J108" s="41"/>
      <c r="K108" s="41"/>
      <c r="L108" s="42"/>
      <c r="M108" s="41"/>
      <c r="N108" s="41"/>
      <c r="O108" s="42"/>
      <c r="P108" s="42"/>
      <c r="Q108" s="43"/>
      <c r="R108" s="43"/>
      <c r="S108" s="44"/>
      <c r="T108" s="44"/>
      <c r="U108" s="44"/>
      <c r="V108" s="44"/>
      <c r="W108" s="45"/>
      <c r="X108" s="44"/>
      <c r="Y108" s="44"/>
      <c r="Z108" s="44"/>
      <c r="AA108" s="44"/>
      <c r="AB108" s="44"/>
      <c r="AC108" s="44"/>
      <c r="AD108" s="44"/>
      <c r="AE108" s="44"/>
      <c r="AF108" s="44"/>
      <c r="AG108" s="46"/>
      <c r="AH108" s="46"/>
      <c r="AI108" s="46"/>
      <c r="AJ108" s="45"/>
      <c r="AK108" s="19"/>
      <c r="AL108" s="39"/>
      <c r="AM108" s="39"/>
      <c r="AN108" s="39"/>
      <c r="AO108" s="47"/>
      <c r="AP108" s="48"/>
      <c r="AQ108" s="61"/>
      <c r="AR108" s="50"/>
      <c r="AS108" s="50"/>
      <c r="AT108" s="50"/>
      <c r="AU108" s="50"/>
      <c r="AV108" s="50"/>
      <c r="AX108" s="51"/>
      <c r="AY108" s="52"/>
      <c r="AZ108" s="53" t="s">
        <v>147</v>
      </c>
      <c r="BA108" s="51"/>
      <c r="BB108" s="54"/>
      <c r="BC108" s="53"/>
      <c r="BD108" s="51"/>
      <c r="BE108" s="54"/>
      <c r="BF108" s="53"/>
      <c r="BG108" s="53"/>
      <c r="BH108" s="55"/>
      <c r="BI108" s="56"/>
      <c r="BJ108" s="57"/>
      <c r="BK108" s="53"/>
      <c r="BL108" s="53"/>
      <c r="BN108" s="58"/>
      <c r="BO108" s="58"/>
      <c r="BP108" s="57"/>
      <c r="BQ108" s="53" t="s">
        <v>148</v>
      </c>
      <c r="BR108" s="53"/>
      <c r="BS108" s="53"/>
      <c r="BT108" s="53"/>
      <c r="BV108" s="55"/>
      <c r="BW108" s="54"/>
      <c r="BX108" s="55"/>
      <c r="BY108" s="54"/>
      <c r="BZ108" s="55"/>
      <c r="CA108" s="54"/>
      <c r="CB108" s="56"/>
      <c r="CC108" s="55"/>
      <c r="CD108" s="54"/>
      <c r="CE108" s="55"/>
      <c r="CF108" s="54"/>
      <c r="CG108" s="55"/>
      <c r="CH108" s="54"/>
      <c r="CI108" s="56"/>
      <c r="CJ108" s="55"/>
      <c r="CK108" s="54"/>
      <c r="CL108" s="55"/>
      <c r="CM108" s="54"/>
      <c r="CN108" s="55"/>
      <c r="CO108" s="54"/>
      <c r="CP108" s="56"/>
      <c r="CQ108" s="55"/>
      <c r="CR108" s="54"/>
      <c r="CS108" s="53"/>
      <c r="CT108" s="55"/>
      <c r="CU108" s="54"/>
      <c r="CV108" s="53"/>
      <c r="CW108" s="53"/>
      <c r="CX108" s="55"/>
      <c r="CY108" s="54"/>
      <c r="CZ108" s="53"/>
      <c r="DA108" s="53"/>
      <c r="DC108" s="59"/>
      <c r="DD108" s="59"/>
      <c r="DE108" s="59"/>
      <c r="DF108" s="59"/>
      <c r="DG108" s="59"/>
      <c r="DH108" s="59"/>
      <c r="DI108" s="59"/>
      <c r="DJ108" s="59"/>
      <c r="DK108" s="59"/>
    </row>
    <row r="109" customFormat="false" ht="15" hidden="false" customHeight="true" outlineLevel="0" collapsed="false">
      <c r="A109" s="60"/>
      <c r="B109" s="38"/>
      <c r="C109" s="31"/>
      <c r="D109" s="24"/>
      <c r="E109" s="39"/>
      <c r="F109" s="40"/>
      <c r="G109" s="41"/>
      <c r="H109" s="41"/>
      <c r="I109" s="42"/>
      <c r="J109" s="41"/>
      <c r="K109" s="41"/>
      <c r="L109" s="42"/>
      <c r="M109" s="41"/>
      <c r="N109" s="41"/>
      <c r="O109" s="42"/>
      <c r="P109" s="42"/>
      <c r="Q109" s="43"/>
      <c r="R109" s="43"/>
      <c r="S109" s="44"/>
      <c r="T109" s="44"/>
      <c r="U109" s="44"/>
      <c r="V109" s="44"/>
      <c r="W109" s="45"/>
      <c r="X109" s="44"/>
      <c r="Y109" s="44"/>
      <c r="Z109" s="44"/>
      <c r="AA109" s="44"/>
      <c r="AB109" s="44"/>
      <c r="AC109" s="44"/>
      <c r="AD109" s="44"/>
      <c r="AE109" s="44"/>
      <c r="AF109" s="44"/>
      <c r="AG109" s="46"/>
      <c r="AH109" s="46"/>
      <c r="AI109" s="46"/>
      <c r="AJ109" s="45"/>
      <c r="AK109" s="19"/>
      <c r="AL109" s="39"/>
      <c r="AM109" s="39"/>
      <c r="AN109" s="39"/>
      <c r="AO109" s="47"/>
      <c r="AP109" s="48"/>
      <c r="AQ109" s="61"/>
      <c r="AR109" s="50"/>
      <c r="AS109" s="50"/>
      <c r="AT109" s="50"/>
      <c r="AU109" s="50"/>
      <c r="AV109" s="50"/>
      <c r="AX109" s="51"/>
      <c r="AY109" s="52"/>
      <c r="AZ109" s="53" t="s">
        <v>149</v>
      </c>
      <c r="BA109" s="51"/>
      <c r="BB109" s="54"/>
      <c r="BC109" s="53"/>
      <c r="BD109" s="51"/>
      <c r="BE109" s="54"/>
      <c r="BF109" s="53"/>
      <c r="BG109" s="53"/>
      <c r="BH109" s="55"/>
      <c r="BI109" s="56"/>
      <c r="BJ109" s="57"/>
      <c r="BK109" s="53"/>
      <c r="BL109" s="53"/>
      <c r="BN109" s="58"/>
      <c r="BO109" s="58"/>
      <c r="BP109" s="57"/>
      <c r="BQ109" s="57"/>
      <c r="BR109" s="53"/>
      <c r="BS109" s="53"/>
      <c r="BT109" s="53"/>
      <c r="BV109" s="55"/>
      <c r="BW109" s="54"/>
      <c r="BX109" s="55"/>
      <c r="BY109" s="54"/>
      <c r="BZ109" s="55"/>
      <c r="CA109" s="54"/>
      <c r="CB109" s="56"/>
      <c r="CC109" s="55"/>
      <c r="CD109" s="54"/>
      <c r="CE109" s="55"/>
      <c r="CF109" s="54"/>
      <c r="CG109" s="55"/>
      <c r="CH109" s="54"/>
      <c r="CI109" s="56"/>
      <c r="CJ109" s="55"/>
      <c r="CK109" s="54"/>
      <c r="CL109" s="55"/>
      <c r="CM109" s="54"/>
      <c r="CN109" s="55"/>
      <c r="CO109" s="54"/>
      <c r="CP109" s="56"/>
      <c r="CQ109" s="55"/>
      <c r="CR109" s="54"/>
      <c r="CS109" s="53"/>
      <c r="CT109" s="55"/>
      <c r="CU109" s="54"/>
      <c r="CV109" s="53"/>
      <c r="CW109" s="53"/>
      <c r="CX109" s="55"/>
      <c r="CY109" s="54"/>
      <c r="CZ109" s="53"/>
      <c r="DA109" s="53"/>
      <c r="DC109" s="59"/>
      <c r="DD109" s="59"/>
      <c r="DE109" s="59"/>
      <c r="DF109" s="59"/>
      <c r="DG109" s="59"/>
      <c r="DH109" s="59"/>
      <c r="DI109" s="59"/>
      <c r="DJ109" s="59"/>
      <c r="DK109" s="59"/>
    </row>
    <row r="110" customFormat="false" ht="15" hidden="false" customHeight="true" outlineLevel="0" collapsed="false">
      <c r="A110" s="60"/>
      <c r="B110" s="38"/>
      <c r="C110" s="31"/>
      <c r="D110" s="24"/>
      <c r="E110" s="39"/>
      <c r="F110" s="40"/>
      <c r="G110" s="41"/>
      <c r="H110" s="41"/>
      <c r="I110" s="42"/>
      <c r="J110" s="41"/>
      <c r="K110" s="41"/>
      <c r="L110" s="42"/>
      <c r="M110" s="41"/>
      <c r="N110" s="41"/>
      <c r="O110" s="42"/>
      <c r="P110" s="42"/>
      <c r="Q110" s="43"/>
      <c r="R110" s="43"/>
      <c r="S110" s="44"/>
      <c r="T110" s="44"/>
      <c r="U110" s="44"/>
      <c r="V110" s="44"/>
      <c r="W110" s="45"/>
      <c r="X110" s="44"/>
      <c r="Y110" s="44"/>
      <c r="Z110" s="44"/>
      <c r="AA110" s="44"/>
      <c r="AB110" s="44"/>
      <c r="AC110" s="44"/>
      <c r="AD110" s="44"/>
      <c r="AE110" s="44"/>
      <c r="AF110" s="44"/>
      <c r="AG110" s="46"/>
      <c r="AH110" s="46"/>
      <c r="AI110" s="46"/>
      <c r="AJ110" s="45"/>
      <c r="AK110" s="19"/>
      <c r="AL110" s="39"/>
      <c r="AM110" s="39"/>
      <c r="AN110" s="39"/>
      <c r="AO110" s="47"/>
      <c r="AP110" s="48"/>
      <c r="AQ110" s="61"/>
      <c r="AR110" s="50"/>
      <c r="AS110" s="50"/>
      <c r="AT110" s="50"/>
      <c r="AU110" s="50"/>
      <c r="AV110" s="50"/>
      <c r="AX110" s="51"/>
      <c r="AY110" s="52"/>
      <c r="AZ110" s="53" t="s">
        <v>150</v>
      </c>
      <c r="BA110" s="51"/>
      <c r="BB110" s="54"/>
      <c r="BC110" s="53"/>
      <c r="BD110" s="51"/>
      <c r="BE110" s="54"/>
      <c r="BF110" s="53"/>
      <c r="BG110" s="53"/>
      <c r="BH110" s="55"/>
      <c r="BI110" s="56"/>
      <c r="BJ110" s="57"/>
      <c r="BK110" s="53"/>
      <c r="BL110" s="53"/>
      <c r="BN110" s="58"/>
      <c r="BO110" s="58"/>
      <c r="BP110" s="57"/>
      <c r="BQ110" s="57"/>
      <c r="BR110" s="53"/>
      <c r="BS110" s="53"/>
      <c r="BT110" s="53"/>
      <c r="BV110" s="55"/>
      <c r="BW110" s="54"/>
      <c r="BX110" s="55"/>
      <c r="BY110" s="54"/>
      <c r="BZ110" s="55"/>
      <c r="CA110" s="54"/>
      <c r="CB110" s="56"/>
      <c r="CC110" s="55"/>
      <c r="CD110" s="54"/>
      <c r="CE110" s="55"/>
      <c r="CF110" s="54"/>
      <c r="CG110" s="55"/>
      <c r="CH110" s="54"/>
      <c r="CI110" s="56"/>
      <c r="CJ110" s="55"/>
      <c r="CK110" s="54"/>
      <c r="CL110" s="55"/>
      <c r="CM110" s="54"/>
      <c r="CN110" s="55"/>
      <c r="CO110" s="54"/>
      <c r="CP110" s="56"/>
      <c r="CQ110" s="55"/>
      <c r="CR110" s="54"/>
      <c r="CS110" s="53"/>
      <c r="CT110" s="55"/>
      <c r="CU110" s="54"/>
      <c r="CV110" s="53"/>
      <c r="CW110" s="53"/>
      <c r="CX110" s="55"/>
      <c r="CY110" s="54"/>
      <c r="CZ110" s="53"/>
      <c r="DA110" s="53"/>
      <c r="DC110" s="59"/>
      <c r="DD110" s="59"/>
      <c r="DE110" s="59"/>
      <c r="DF110" s="59"/>
      <c r="DG110" s="59"/>
      <c r="DH110" s="59"/>
      <c r="DI110" s="59"/>
      <c r="DJ110" s="59"/>
      <c r="DK110" s="59"/>
    </row>
    <row r="111" customFormat="false" ht="15" hidden="false" customHeight="true" outlineLevel="0" collapsed="false">
      <c r="A111" s="60" t="str">
        <f aca="false">IF($AQ111=0,"---",IF($AS111&gt;1,"❌ KAL D"&amp;$AS111,IF($AT111&gt;1,"❌ KAL S"&amp;$AT111,IF($AU111&gt;1,"❌ KAL TD"&amp;$AU111,DATE(YEAR($AQ111),MONTH($AQ111),DAY($AQ111))))))</f>
        <v>---</v>
      </c>
      <c r="B111" s="38" t="str">
        <f aca="false">IF($AO111=0,"---",IF($AS111&gt;1,"❌ KAL D"&amp;$AS111,IF($AT111&gt;1,"❌ KAL S"&amp;$AT111,IF($AU111&gt;1,"❌ KAL TD"&amp;$AU111,CHOOSE($AO111,"Po","Út","St","Čt","Pá","So","Ne")))))</f>
        <v>---</v>
      </c>
      <c r="C111" s="31" t="str">
        <f aca="false">IF($AP111=0,"---",IF($AS111&gt;1,"❌ KAL D"&amp;$AS111,IF($AT111&gt;1,"❌ KAL S"&amp;$AT111,IF($AU111&gt;1,"❌ KAL TD"&amp;$AU111,CHOOSE($AP111,"PRACOVNÍ DEN","VÍKEND","SVÁTEK","VÍKEND +SVÁTEK")))))</f>
        <v>---</v>
      </c>
      <c r="D111" s="24" t="str">
        <f aca="false">IF($AR111=0,"---",IF($AS111&gt;1,"❌ KAL D"&amp;$AS111,IF($AT111&gt;1,"❌ KAL S"&amp;$AT111,IF($AU111&gt;1,"❌ KAL TD"&amp;$AU111,CHOOSE($AR111,"Velký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111" s="39" t="str">
        <f aca="false">IF($AN111=0,"---",IF($AS111&gt;1,"❌ KAL D"&amp;$AS111,IF($AT111&gt;1,"❌ KAL S"&amp;$AT111,IF($AU111&gt;1,"❌ KAL TD"&amp;$AU111,$AN111))))</f>
        <v>---</v>
      </c>
      <c r="F111" s="40"/>
      <c r="G111" s="41"/>
      <c r="H111" s="41"/>
      <c r="I111" s="42" t="str">
        <f aca="false">IF($AX111=0,"---",IF($AZ111=0,"❌ PD1 0",IF($AZ111=2,"❌ PD1 2",IF($AZ111=3,"❌ PD1 3",TEXT(INT($AX111/60),"00")&amp;":"&amp;TEXT(MOD($AX111,60),"00")&amp;":00"))))</f>
        <v>---</v>
      </c>
      <c r="J111" s="41"/>
      <c r="K111" s="41"/>
      <c r="L111" s="42" t="str">
        <f aca="false">IF($BA111=0,"---",IF($BC111=0,"❌ PD2 0",IF($BC111=2,"❌ PD2 2",IF($BC111=3,"❌ PD2 3",TEXT(INT($BA111/60),"00")&amp;":"&amp;TEXT(MOD($BA111,60),"00")&amp;":00"))))</f>
        <v>---</v>
      </c>
      <c r="M111" s="41"/>
      <c r="N111" s="41"/>
      <c r="O111" s="42" t="str">
        <f aca="false">IF($BD111=0,"---",IF($BF111=0,"❌ PD3 0",IF($BF111=2,"❌ PD3 2",IF($BF111=3,"❌ PD3 3",TEXT(INT($BD111/60),"00")&amp;":"&amp;TEXT(MOD($BD111,60),"00")&amp;":00"))))</f>
        <v>---</v>
      </c>
      <c r="P111" s="42" t="str">
        <f aca="false">IF($BG111&lt;&gt;1,"❌ PD DEN "&amp;$BG111,IF($BL111=10,"❌ PD DEN 10",IF($BI111=6,"❌ PD DEN 6",IF($BK111=5,"⚠ PD DEN 5",IF($BH111=0,"---",TEXT(INT($BH111/60),"00")&amp;":"&amp;TEXT(MOD($BH111,60),"00")&amp;":00")))))</f>
        <v>---</v>
      </c>
      <c r="Q111" s="43" t="str">
        <f aca="false">IF($BT111=10,"❌ ZDPD 10",IF($BS111=9,"❌ ZDPD 9",IF($BQ111=5,"ℹ️ ZDPD 5",IF($BN111=0,"---",TEXT(INT($BN111/60),"00")&amp;":"&amp;TEXT(MOD($BN111,60),"00")&amp;":00"))))</f>
        <v>---</v>
      </c>
      <c r="R111" s="43" t="str">
        <f aca="false">IF($BT111=10,"❌ PR PŘES 10",IF($BS111=9,"❌ PR PŘES 9",IF($BQ111=5,"ℹ️ PR PŘES 5",IF($BO111=0,"---",TEXT(INT($BO111/60),"00")&amp;":"&amp;TEXT(MOD($BO111,60),"00")&amp;":00"))))</f>
        <v>---</v>
      </c>
      <c r="S111" s="44" t="str">
        <f aca="false">IF(NOT(ISNUMBER($G111)),"---",IF(AND($G111&gt;=TIME(0,0,0),$G111&lt;TIME(6,0,0)),$G111,"---"))</f>
        <v>---</v>
      </c>
      <c r="T111" s="44" t="str">
        <f aca="false">IF(AND($H111&lt;&gt;"",$G111&lt;TIME(6,0,0)),MIN($H111,TIME(6,0,0)),"---")</f>
        <v>---</v>
      </c>
      <c r="U111" s="44" t="str">
        <f aca="false">IF($H111&gt;TIME(22,0,0),MAX($G111,TIME(22,0,0)),"---")</f>
        <v>---</v>
      </c>
      <c r="V111" s="44" t="str">
        <f aca="false">IF($H111&gt;TIME(22,0,0),$H111,"---")</f>
        <v>---</v>
      </c>
      <c r="W111" s="45" t="str">
        <f aca="false">IF($CS111&lt;&gt;1,"❌ NPD "&amp;$CS111,IF($CB111&lt;&gt;1,"❌ NPD "&amp;$CB111,IF($BZ111=0,"---",TEXT(INT($BZ111/60),"00")&amp;":"&amp;TEXT(MOD($BZ111,60),"00")&amp;":00")))</f>
        <v>---</v>
      </c>
      <c r="X111" s="44" t="str">
        <f aca="false">IF(NOT(ISNUMBER($J111)),"---",IF(AND($J111&gt;=TIME(0,0,0),$J111&lt;TIME(6,0,0)),$J111,"---"))</f>
        <v>---</v>
      </c>
      <c r="Y111" s="44" t="str">
        <f aca="false">IF(AND($K111&lt;&gt;"",$J111&lt;TIME(6,0,0)),MIN($K111,TIME(6,0,0)),"---")</f>
        <v>---</v>
      </c>
      <c r="Z111" s="44" t="str">
        <f aca="false">IF($K111&gt;TIME(22,0,0),MAX($J111,TIME(22,0,0)),"---")</f>
        <v>---</v>
      </c>
      <c r="AA111" s="44" t="str">
        <f aca="false">IF($K111&gt;TIME(22,0,0),$K111,"---")</f>
        <v>---</v>
      </c>
      <c r="AB111" s="44" t="str">
        <f aca="false">IF($CS111&lt;&gt;1,"❌ NPD "&amp;$CS111,IF($CI111&lt;&gt;1,"❌ NPD "&amp;$CI111,IF($CG111=0,"---",TEXT(INT($CG111/60),"00")&amp;":"&amp;TEXT(MOD($CG111,60),"00")&amp;":00")))</f>
        <v>---</v>
      </c>
      <c r="AC111" s="44" t="str">
        <f aca="false">IF(NOT(ISNUMBER($M111)),"---",IF(AND($M111&gt;=TIME(0,0,0),$M111&lt;TIME(6,0,0)),$M111,"---"))</f>
        <v>---</v>
      </c>
      <c r="AD111" s="44" t="str">
        <f aca="false">IF(AND($N111&lt;&gt;"",$M111&lt;TIME(6,0,0)),MIN($N111,TIME(6,0,0)),"---")</f>
        <v>---</v>
      </c>
      <c r="AE111" s="44" t="str">
        <f aca="false">IF($N111&gt;TIME(22,0,0),MAX($M111,TIME(22,0,0)),"---")</f>
        <v>---</v>
      </c>
      <c r="AF111" s="44" t="str">
        <f aca="false">IF($N111&gt;TIME(22,0,0),$N111,"---")</f>
        <v>---</v>
      </c>
      <c r="AG111" s="46" t="str">
        <f aca="false">IF($CS111&lt;&gt;1,"❌ NPD "&amp;$CS111,IF($CP111&lt;&gt;1,"❌ NPD "&amp;$CP111,IF($CN111=0,"---",TEXT(INT($CN111/60),"00")&amp;":"&amp;TEXT(MOD($CN111,60),"00")&amp;":00")))</f>
        <v>---</v>
      </c>
      <c r="AH111" s="46" t="str">
        <f aca="false">IF($CS111&lt;&gt;1,"❌ NPD "&amp;$CS111,IF(MIN($CB111,$CI111,$CP111)&lt;&gt;1,"❌ NPD "&amp;MIN($CB111,$CI111,CP111),IF($CQ111=0,"---",TEXT(INT($CQ111/60),"00")&amp;":"&amp;TEXT(MOD($CQ111,60),"00")&amp;":00")))</f>
        <v>---</v>
      </c>
      <c r="AI111" s="46" t="str">
        <f aca="false">IF($CV111&lt;&gt;1,"❌ PR VÍK "&amp;$CV111,IF($CW111=10,"❌ PR VÍK 10",IF($CU111=0,"---",TEXT(INT($CT111/60),"00")&amp;":"&amp;TEXT(MOD($CT111,60),"00")&amp;":00")))</f>
        <v>---</v>
      </c>
      <c r="AJ111" s="45" t="str">
        <f aca="false">IF($CZ111&lt;&gt;1,"❌ PR SV "&amp;$CZ111,IF($DA111=10,"❌ PR SV 10",IF($CX111=0,"---",TEXT(INT($CX111/60),"00")&amp;":"&amp;TEXT(MOD($CX111,60),"00")&amp;":00")))</f>
        <v>---</v>
      </c>
      <c r="AK111" s="19"/>
      <c r="AL111" s="39" t="n">
        <f aca="false">IF($AQ111=0,0,IF($AQ111&lt;&gt;0,YEAR($AQ$15)))</f>
        <v>0</v>
      </c>
      <c r="AM111" s="39" t="n">
        <f aca="false">IF($AQ111=0,0,IF($AQ111&lt;&gt;0,CHOOSE(MONTH($AQ$15), 1,2,3,4,5,6, 7,8,9,10,11,12)))</f>
        <v>0</v>
      </c>
      <c r="AN111" s="39" t="n">
        <f aca="false">IF($AQ111=0,0,WEEKNUM($AQ111,2))</f>
        <v>0</v>
      </c>
      <c r="AO111" s="47" t="n">
        <f aca="false">IF($AQ111=0,0,WEEKDAY($AQ111,2))</f>
        <v>0</v>
      </c>
      <c r="AP111" s="48" t="n">
        <f aca="false">IF($AQ111=0,0, IF(AND($AO111&gt;5,$AR111&lt;&gt;0),4, IF($AR111&lt;&gt;0,3, IF($AO111&gt;5,2, 1))))</f>
        <v>0</v>
      </c>
      <c r="AQ111" s="61" t="n">
        <f aca="false">IF($AQ107=0,0,IF(MONTH($AQ107+1)=MONTH($AQ107),$AQ107+1,0))</f>
        <v>0</v>
      </c>
      <c r="AR111" s="50" t="n">
        <f aca="false">IF($AO111=0,0, IF(AND($AL$3&lt;&gt;0,$AQ111=$AL$3-2),1, IF(AND($AL$3&lt;&gt;0,$AQ111=$AL$3+1),2, IF(AND(DAY($AQ111)=1, MONTH($AQ111)=1),3, IF(AND(DAY($AQ111)=1, MONTH($AQ111)=5),4, IF(AND(DAY($AQ111)=8, MONTH($AQ111)=5),5, IF(AND(DAY($AQ111)=5, MONTH($AQ111)=7),6, IF(AND(DAY($AQ111)=6, MONTH($AQ111)=7),7, IF(AND(DAY($AQ111)=28, MONTH($AQ111)=9),8, IF(AND(DAY($AQ111)=28, MONTH($AQ111)=10),9, IF(AND(DAY($AQ111)=17, MONTH($AQ111)=11),10, IF(AND(DAY($AQ111)=24, MONTH($AQ111)=12),11, IF(AND(DAY($AQ111)=25, MONTH($AQ111)=12),12, IF(AND(DAY($AQ111)=26, MONTH($AQ111)=12),13,0))))))))))))))</f>
        <v>0</v>
      </c>
      <c r="AS111" s="50" t="n">
        <f aca="false">IF($AQ111=0,IF(OR($AO111&lt;&gt;0,$AP111&lt;&gt;0,$AR111&lt;&gt;0),2,1),IF(WEEKDAY($AQ111,2)&lt;&gt;$AO111,3,1))</f>
        <v>1</v>
      </c>
      <c r="AT111" s="50" t="n">
        <f aca="false">IF($AR111=0,1,IF(OR($AR111&lt;1,$AR111&gt;13),3,IF($AQ111=0,2,1)))</f>
        <v>1</v>
      </c>
      <c r="AU111" s="50" t="n">
        <f aca="false">IF($AQ111=0,1,IF(AND($AO111&gt;5,$AR111&lt;&gt;0, $AP111&lt;&gt;4),4,IF(AND($AR111&lt;&gt;0,$AP111&lt;&gt;3,$AO111&lt;=5),3,IF(AND($AO111&gt;5,$AP111&lt;&gt;2,$AR111=0),2,IF(AND($AO111&lt;=5,$AR111=0,$AP111&lt;&gt;1),2,1)))))</f>
        <v>1</v>
      </c>
      <c r="AV111" s="50" t="n">
        <f aca="false">IF(MAX($AS111,$AT111,$AU111)=1,1,MAX($AS111,$AT111,$AU111))</f>
        <v>1</v>
      </c>
      <c r="AX111" s="51" t="n">
        <f aca="false">IF(OR($G111="",$H111=""),0,MAX(0,($H111-$G111)*1440))</f>
        <v>0</v>
      </c>
      <c r="AY111" s="52" t="n">
        <f aca="false">$AX111/60</f>
        <v>0</v>
      </c>
      <c r="AZ111" s="53" t="n">
        <f aca="false">IF(OR($G111="",$H111=""),1,IF(NOT(AND(ISNUMBER($G111),ISNUMBER($H111))),0,IF($H111&lt;$G111,2,IF($BH111=3,3,1))))</f>
        <v>1</v>
      </c>
      <c r="BA111" s="51" t="n">
        <f aca="false">IF(OR($J111="",$K111=""),0,MAX(0,($K111-$J111)*1440))</f>
        <v>0</v>
      </c>
      <c r="BB111" s="54" t="n">
        <f aca="false">$BA111/60</f>
        <v>0</v>
      </c>
      <c r="BC111" s="53" t="n">
        <f aca="false">IF(OR($J111="",$K111=""),1,IF(NOT(AND(ISNUMBER($J111),ISNUMBER($K111))),0,IF($K111&lt;$J111,2,IF($BH111=3,3,1))))</f>
        <v>1</v>
      </c>
      <c r="BD111" s="51" t="n">
        <f aca="false">IF(OR($M111="",$N111=""),0,MAX(0,($N111-$M111)*1440))</f>
        <v>0</v>
      </c>
      <c r="BE111" s="54" t="n">
        <f aca="false">$BD111/60</f>
        <v>0</v>
      </c>
      <c r="BF111" s="53" t="n">
        <f aca="false">IF(OR($M111="",$N111=""),1,IF(NOT(AND(ISNUMBER($M111),ISNUMBER($N111))),0,IF($N111&lt;$M111,2,IF($BH111=3,3,1))))</f>
        <v>1</v>
      </c>
      <c r="BG111" s="53" t="n">
        <f aca="false">IF(COUNTIF(AZ111,0)+COUNTIF(BC111,0)+COUNTIF(BF111,0)&gt;0,0,IF(COUNTIF(AZ111,2)+COUNTIF(BC111,2)+COUNTIF(BF111,2)&gt;0,2,IF(COUNTIF(AZ111,3)+COUNTIF(BC111,3)+COUNTIF(BF111,3)&gt;0,3,1)))</f>
        <v>1</v>
      </c>
      <c r="BH111" s="55" t="n">
        <f aca="false">IFERROR(($H111-$G111)*1440, 0)  + IFERROR(($K111-$J111)*1440, 0)  + IFERROR(($N111-$M111)*1440, 0)</f>
        <v>0</v>
      </c>
      <c r="BI111" s="56" t="n">
        <f aca="false">IF($BG111&lt;&gt;1,$BG111,IF(ABS($BH111-($AX111 +$BA111+ $BD111))&lt; 0.0001,1,6))</f>
        <v>1</v>
      </c>
      <c r="BJ111" s="57" t="n">
        <f aca="false">IF($BH111=3,3,IF($BH111=0,0,$BH111/60))</f>
        <v>0</v>
      </c>
      <c r="BK111" s="53" t="n">
        <f aca="false">IF($BG111&lt;&gt;1,$BG111,IF(ABS($BJ111*60-$BH111)&lt;0.0001,1,5))</f>
        <v>1</v>
      </c>
      <c r="BL111" s="53" t="n">
        <f aca="false">IF($BH111=0,1,IF(ABS($BH111-($AX111+$BA111+$BD111))&lt;0.0001,1,10))</f>
        <v>1</v>
      </c>
      <c r="BN111" s="58" t="n">
        <f aca="false">IF($BT111=10,10,IF($AP111&lt;&gt;1,0,IF(ISNUMBER($R$4),($R$4*60)/5,480)))</f>
        <v>0</v>
      </c>
      <c r="BO111" s="58" t="n">
        <f aca="false">IF($BG111&lt;&gt;1,$BG111,IF($AP111=1,MAX(0,$BH111-$BN111),$BH111))</f>
        <v>0</v>
      </c>
      <c r="BP111" s="57" t="n">
        <f aca="false">IF($BG111&lt;&gt;1, 0, ROUND($BO111/60,4))</f>
        <v>0</v>
      </c>
      <c r="BQ111" s="53" t="n">
        <f aca="false">IF($BG111&lt;&gt;1, $BG111,
 IF(ABS($BO111/60-$BP111)&lt; 0.0001,1,5))</f>
        <v>1</v>
      </c>
      <c r="BR111" s="53" t="n">
        <f aca="false">$BQ111</f>
        <v>1</v>
      </c>
      <c r="BS111" s="53" t="n">
        <f aca="false">IF($BH111&lt;&gt;1,1,IF(NOT(ISNUMBER($BO111)),9,IF($BO111&lt;0,9,IF($BO111&gt;$BH111,9,1))))</f>
        <v>1</v>
      </c>
      <c r="BT111" s="53" t="n">
        <f aca="false">IF($R$4="",1,IF(NOT(ISNUMBER($R$4)),10,IF($R$4&lt;=0,10,IF($R$4&gt;40,10,IF(MOD($R$4,1)&lt;&gt;0,10,1)))))</f>
        <v>1</v>
      </c>
      <c r="BV111" s="55" t="n">
        <f aca="false">IF(OR($G111="",$H111=""),0,MAX(0,(MIN($H111,TIME(6,0,0))-MAX($G111,TIME(0,0,0))) * 1440))</f>
        <v>0</v>
      </c>
      <c r="BW111" s="54" t="n">
        <f aca="false">$BV111/60</f>
        <v>0</v>
      </c>
      <c r="BX111" s="55" t="n">
        <f aca="false">IF(OR($G111="",$H111=""),0,MAX(0,(MIN($H111,1)-MAX($G111,TIME(22,0,0)))*1440))</f>
        <v>0</v>
      </c>
      <c r="BY111" s="54" t="n">
        <f aca="false">$BX111/60</f>
        <v>0</v>
      </c>
      <c r="BZ111" s="55" t="n">
        <f aca="false">$BV111+$BX111</f>
        <v>0</v>
      </c>
      <c r="CA111" s="54" t="n">
        <f aca="false">$BW111+$BY111</f>
        <v>0</v>
      </c>
      <c r="CB111" s="56" t="n">
        <f aca="false">IF($AX111=0,1,IF(NOT(ISNUMBER($BZ111)),0,IF($BZ111&lt;0,7,IF($BZ111&gt;$AX111,8,IF(NOT(ISNUMBER($AX111)),10,1)))))</f>
        <v>1</v>
      </c>
      <c r="CC111" s="55" t="n">
        <f aca="false">IF(OR($J111="",$K111=""),0,MAX(0,(MIN($K111,TIME(6,0,0))-MAX($J111,TIME(0,0,0))) * 1440))</f>
        <v>0</v>
      </c>
      <c r="CD111" s="54" t="n">
        <f aca="false">$CC111/60</f>
        <v>0</v>
      </c>
      <c r="CE111" s="55" t="n">
        <f aca="false">IF(OR($J111="",$K111=""),0,MAX(0,(MIN($K111,1)-MAX($J111,TIME(22,0,0)))*1440))</f>
        <v>0</v>
      </c>
      <c r="CF111" s="54" t="n">
        <f aca="false">$CE111/60</f>
        <v>0</v>
      </c>
      <c r="CG111" s="55" t="n">
        <f aca="false">$CC111+$CE111</f>
        <v>0</v>
      </c>
      <c r="CH111" s="54" t="n">
        <f aca="false">$CD111+$CF111</f>
        <v>0</v>
      </c>
      <c r="CI111" s="56" t="n">
        <f aca="false">IF($BA111=0,1,IF(NOT(ISNUMBER($CG111)),0,IF($CG111&lt;0,7,IF($CG111&gt;$BA111,8,IF(NOT(ISNUMBER($BA111)),10,1)))))</f>
        <v>1</v>
      </c>
      <c r="CJ111" s="55" t="n">
        <f aca="false">IF(OR($M111="",$N111=""),0,MAX(0,(MIN($N111,TIME(6,0,0))-MAX($M111,TIME(0,0,0)))* 1440))</f>
        <v>0</v>
      </c>
      <c r="CK111" s="54" t="n">
        <f aca="false">$CJ111/60</f>
        <v>0</v>
      </c>
      <c r="CL111" s="55" t="n">
        <f aca="false">IF(OR($M111="",$N111=""),0,MAX(0,(MIN($N111,1)-MAX($M111,TIME(22,0,0)))*1440))</f>
        <v>0</v>
      </c>
      <c r="CM111" s="54" t="n">
        <f aca="false">$CL111/60</f>
        <v>0</v>
      </c>
      <c r="CN111" s="55" t="n">
        <f aca="false">$CJ111+$CL111</f>
        <v>0</v>
      </c>
      <c r="CO111" s="54" t="n">
        <f aca="false">$CK111+$CM111</f>
        <v>0</v>
      </c>
      <c r="CP111" s="56" t="n">
        <f aca="false">IF($BD111=0,1,IF(NOT(ISNUMBER($CN111)),0,IF($CN111&lt;0,7,IF($CN111&gt;$BD111,8,IF(NOT(ISNUMBER($BD111)),10,1)))))</f>
        <v>1</v>
      </c>
      <c r="CQ111" s="55" t="n">
        <f aca="false">$BZ111+$CG111+$CN111</f>
        <v>0</v>
      </c>
      <c r="CR111" s="54" t="n">
        <f aca="false">$CA111+$CH111+$CO111</f>
        <v>0</v>
      </c>
      <c r="CS111" s="53" t="n">
        <f aca="false">IF($BG111&lt;&gt;1,$BG111,IF(OR(AND($G111&lt;&gt;"",NOT(ISNUMBER($G111))),AND($H111&lt;&gt;"",NOT(ISNUMBER($H111))),AND($J111&lt;&gt;"",NOT(ISNUMBER($J111))),AND($K111&lt;&gt;"",NOT(ISNUMBER($K111))),AND($M111&lt;&gt;"",NOT(ISNUMBER($M111))),AND($N111&lt;&gt;"",NOT(ISNUMBER($N111)))),0,IF($CQ111&gt;$BH111,10,IF(ABS($CQ111/60-$CR111) &lt; 0.0001,1,5))))</f>
        <v>1</v>
      </c>
      <c r="CT111" s="55" t="n">
        <f aca="false">IF(OR($AP111=2,$AP111=4), $BH111,0)</f>
        <v>0</v>
      </c>
      <c r="CU111" s="54" t="n">
        <f aca="false">$CT111/60</f>
        <v>0</v>
      </c>
      <c r="CV111" s="53" t="n">
        <f aca="false">IF($BG111&lt;&gt;1,$BG111,IF($CT111&gt;$BH111,10,IF(ABS($CT111/60-$CU111) &lt; 0.0001,1,5)))</f>
        <v>1</v>
      </c>
      <c r="CW111" s="53" t="n">
        <f aca="false">IF($BS111=10,10,IF($BH111=0,1,IF(NOT(ISNUMBER($CT111)),10,IF($CT111&lt;0,10,IF($CT111&gt;$BH111,10,1)))))</f>
        <v>1</v>
      </c>
      <c r="CX111" s="55" t="n">
        <f aca="false">IF(OR($AP111=3,$AP111=4), $BH111,0)</f>
        <v>0</v>
      </c>
      <c r="CY111" s="54" t="n">
        <f aca="false">$CX111/60</f>
        <v>0</v>
      </c>
      <c r="CZ111" s="53" t="n">
        <f aca="false">IF($BG111&lt;&gt;1,$BG111,IF($CX111&gt;$BH111,10,IF(ABS($CX111/60-$CY111)&lt;0.0001,1,5)))</f>
        <v>1</v>
      </c>
      <c r="DA111" s="53" t="n">
        <f aca="false">IF($BS111=10,10,IF($BH111=0,1,IF(NOT(ISNUMBER($CW111)),10,IF($CW111&lt;0,10,IF($CW111&gt;$BH111,10,1)))))</f>
        <v>1</v>
      </c>
      <c r="DC111" s="59" t="s">
        <v>250</v>
      </c>
      <c r="DD111" s="59" t="n">
        <v>1</v>
      </c>
      <c r="DE111" s="59" t="s">
        <v>200</v>
      </c>
      <c r="DF111" s="59" t="s">
        <v>255</v>
      </c>
      <c r="DG111" s="59" t="s">
        <v>256</v>
      </c>
      <c r="DH111" s="59" t="s">
        <v>257</v>
      </c>
      <c r="DI111" s="59" t="s">
        <v>204</v>
      </c>
      <c r="DJ111" s="59" t="s">
        <v>258</v>
      </c>
      <c r="DK111" s="59"/>
    </row>
    <row r="112" customFormat="false" ht="15" hidden="false" customHeight="true" outlineLevel="0" collapsed="false">
      <c r="A112" s="60"/>
      <c r="B112" s="38"/>
      <c r="C112" s="31"/>
      <c r="D112" s="24"/>
      <c r="E112" s="39"/>
      <c r="F112" s="40"/>
      <c r="G112" s="41"/>
      <c r="H112" s="41"/>
      <c r="I112" s="42"/>
      <c r="J112" s="41"/>
      <c r="K112" s="41"/>
      <c r="L112" s="42"/>
      <c r="M112" s="41"/>
      <c r="N112" s="41"/>
      <c r="O112" s="42"/>
      <c r="P112" s="42"/>
      <c r="Q112" s="43"/>
      <c r="R112" s="43"/>
      <c r="S112" s="44"/>
      <c r="T112" s="44"/>
      <c r="U112" s="44"/>
      <c r="V112" s="44"/>
      <c r="W112" s="45"/>
      <c r="X112" s="44"/>
      <c r="Y112" s="44"/>
      <c r="Z112" s="44"/>
      <c r="AA112" s="44"/>
      <c r="AB112" s="44"/>
      <c r="AC112" s="44"/>
      <c r="AD112" s="44"/>
      <c r="AE112" s="44"/>
      <c r="AF112" s="44"/>
      <c r="AG112" s="46"/>
      <c r="AH112" s="46"/>
      <c r="AI112" s="46"/>
      <c r="AJ112" s="45"/>
      <c r="AK112" s="19"/>
      <c r="AL112" s="39"/>
      <c r="AM112" s="39"/>
      <c r="AN112" s="39"/>
      <c r="AO112" s="47"/>
      <c r="AP112" s="48"/>
      <c r="AQ112" s="61"/>
      <c r="AR112" s="50"/>
      <c r="AS112" s="50"/>
      <c r="AT112" s="50"/>
      <c r="AU112" s="50"/>
      <c r="AV112" s="50"/>
      <c r="AX112" s="51"/>
      <c r="AY112" s="52"/>
      <c r="AZ112" s="53" t="s">
        <v>147</v>
      </c>
      <c r="BA112" s="51"/>
      <c r="BB112" s="54"/>
      <c r="BC112" s="53"/>
      <c r="BD112" s="51"/>
      <c r="BE112" s="54"/>
      <c r="BF112" s="53"/>
      <c r="BG112" s="53"/>
      <c r="BH112" s="55"/>
      <c r="BI112" s="56"/>
      <c r="BJ112" s="57"/>
      <c r="BK112" s="53"/>
      <c r="BL112" s="53"/>
      <c r="BN112" s="58"/>
      <c r="BO112" s="58"/>
      <c r="BP112" s="57"/>
      <c r="BQ112" s="53" t="s">
        <v>148</v>
      </c>
      <c r="BR112" s="53"/>
      <c r="BS112" s="53"/>
      <c r="BT112" s="53"/>
      <c r="BV112" s="55"/>
      <c r="BW112" s="54"/>
      <c r="BX112" s="55"/>
      <c r="BY112" s="54"/>
      <c r="BZ112" s="55"/>
      <c r="CA112" s="54"/>
      <c r="CB112" s="56"/>
      <c r="CC112" s="55"/>
      <c r="CD112" s="54"/>
      <c r="CE112" s="55"/>
      <c r="CF112" s="54"/>
      <c r="CG112" s="55"/>
      <c r="CH112" s="54"/>
      <c r="CI112" s="56"/>
      <c r="CJ112" s="55"/>
      <c r="CK112" s="54"/>
      <c r="CL112" s="55"/>
      <c r="CM112" s="54"/>
      <c r="CN112" s="55"/>
      <c r="CO112" s="54"/>
      <c r="CP112" s="56"/>
      <c r="CQ112" s="55"/>
      <c r="CR112" s="54"/>
      <c r="CS112" s="53"/>
      <c r="CT112" s="55"/>
      <c r="CU112" s="54"/>
      <c r="CV112" s="53"/>
      <c r="CW112" s="53"/>
      <c r="CX112" s="55"/>
      <c r="CY112" s="54"/>
      <c r="CZ112" s="53"/>
      <c r="DA112" s="53"/>
      <c r="DC112" s="59"/>
      <c r="DD112" s="59"/>
      <c r="DE112" s="59"/>
      <c r="DF112" s="59"/>
      <c r="DG112" s="59" t="s">
        <v>259</v>
      </c>
      <c r="DH112" s="59"/>
      <c r="DI112" s="59"/>
      <c r="DJ112" s="59"/>
      <c r="DK112" s="59"/>
    </row>
    <row r="113" customFormat="false" ht="15" hidden="false" customHeight="true" outlineLevel="0" collapsed="false">
      <c r="A113" s="60"/>
      <c r="B113" s="38"/>
      <c r="C113" s="31"/>
      <c r="D113" s="24"/>
      <c r="E113" s="39"/>
      <c r="F113" s="40"/>
      <c r="G113" s="41"/>
      <c r="H113" s="41"/>
      <c r="I113" s="42"/>
      <c r="J113" s="41"/>
      <c r="K113" s="41"/>
      <c r="L113" s="42"/>
      <c r="M113" s="41"/>
      <c r="N113" s="41"/>
      <c r="O113" s="42"/>
      <c r="P113" s="42"/>
      <c r="Q113" s="43"/>
      <c r="R113" s="43"/>
      <c r="S113" s="44"/>
      <c r="T113" s="44"/>
      <c r="U113" s="44"/>
      <c r="V113" s="44"/>
      <c r="W113" s="45"/>
      <c r="X113" s="44"/>
      <c r="Y113" s="44"/>
      <c r="Z113" s="44"/>
      <c r="AA113" s="44"/>
      <c r="AB113" s="44"/>
      <c r="AC113" s="44"/>
      <c r="AD113" s="44"/>
      <c r="AE113" s="44"/>
      <c r="AF113" s="44"/>
      <c r="AG113" s="46"/>
      <c r="AH113" s="46"/>
      <c r="AI113" s="46"/>
      <c r="AJ113" s="45"/>
      <c r="AK113" s="19"/>
      <c r="AL113" s="39"/>
      <c r="AM113" s="39"/>
      <c r="AN113" s="39"/>
      <c r="AO113" s="47"/>
      <c r="AP113" s="48"/>
      <c r="AQ113" s="61"/>
      <c r="AR113" s="50"/>
      <c r="AS113" s="50"/>
      <c r="AT113" s="50"/>
      <c r="AU113" s="50"/>
      <c r="AV113" s="50"/>
      <c r="AX113" s="51"/>
      <c r="AY113" s="52"/>
      <c r="AZ113" s="53" t="s">
        <v>149</v>
      </c>
      <c r="BA113" s="51"/>
      <c r="BB113" s="54"/>
      <c r="BC113" s="53"/>
      <c r="BD113" s="51"/>
      <c r="BE113" s="54"/>
      <c r="BF113" s="53"/>
      <c r="BG113" s="53"/>
      <c r="BH113" s="55"/>
      <c r="BI113" s="56"/>
      <c r="BJ113" s="57"/>
      <c r="BK113" s="53"/>
      <c r="BL113" s="53"/>
      <c r="BN113" s="58"/>
      <c r="BO113" s="58"/>
      <c r="BP113" s="57"/>
      <c r="BQ113" s="57"/>
      <c r="BR113" s="53"/>
      <c r="BS113" s="53"/>
      <c r="BT113" s="53"/>
      <c r="BV113" s="55"/>
      <c r="BW113" s="54"/>
      <c r="BX113" s="55"/>
      <c r="BY113" s="54"/>
      <c r="BZ113" s="55"/>
      <c r="CA113" s="54"/>
      <c r="CB113" s="56"/>
      <c r="CC113" s="55"/>
      <c r="CD113" s="54"/>
      <c r="CE113" s="55"/>
      <c r="CF113" s="54"/>
      <c r="CG113" s="55"/>
      <c r="CH113" s="54"/>
      <c r="CI113" s="56"/>
      <c r="CJ113" s="55"/>
      <c r="CK113" s="54"/>
      <c r="CL113" s="55"/>
      <c r="CM113" s="54"/>
      <c r="CN113" s="55"/>
      <c r="CO113" s="54"/>
      <c r="CP113" s="56"/>
      <c r="CQ113" s="55"/>
      <c r="CR113" s="54"/>
      <c r="CS113" s="53"/>
      <c r="CT113" s="55"/>
      <c r="CU113" s="54"/>
      <c r="CV113" s="53"/>
      <c r="CW113" s="53"/>
      <c r="CX113" s="55"/>
      <c r="CY113" s="54"/>
      <c r="CZ113" s="53"/>
      <c r="DA113" s="53"/>
      <c r="DC113" s="59"/>
      <c r="DD113" s="59"/>
      <c r="DE113" s="59"/>
      <c r="DF113" s="59"/>
      <c r="DG113" s="59" t="s">
        <v>260</v>
      </c>
      <c r="DH113" s="59"/>
      <c r="DI113" s="59"/>
      <c r="DJ113" s="59"/>
      <c r="DK113" s="59"/>
    </row>
    <row r="114" customFormat="false" ht="15" hidden="false" customHeight="true" outlineLevel="0" collapsed="false">
      <c r="A114" s="60"/>
      <c r="B114" s="38"/>
      <c r="C114" s="31"/>
      <c r="D114" s="24"/>
      <c r="E114" s="39"/>
      <c r="F114" s="40"/>
      <c r="G114" s="41"/>
      <c r="H114" s="41"/>
      <c r="I114" s="42"/>
      <c r="J114" s="41"/>
      <c r="K114" s="41"/>
      <c r="L114" s="42"/>
      <c r="M114" s="41"/>
      <c r="N114" s="41"/>
      <c r="O114" s="42"/>
      <c r="P114" s="42"/>
      <c r="Q114" s="43"/>
      <c r="R114" s="43"/>
      <c r="S114" s="44"/>
      <c r="T114" s="44"/>
      <c r="U114" s="44"/>
      <c r="V114" s="44"/>
      <c r="W114" s="45"/>
      <c r="X114" s="44"/>
      <c r="Y114" s="44"/>
      <c r="Z114" s="44"/>
      <c r="AA114" s="44"/>
      <c r="AB114" s="44"/>
      <c r="AC114" s="44"/>
      <c r="AD114" s="44"/>
      <c r="AE114" s="44"/>
      <c r="AF114" s="44"/>
      <c r="AG114" s="46"/>
      <c r="AH114" s="46"/>
      <c r="AI114" s="46"/>
      <c r="AJ114" s="45"/>
      <c r="AK114" s="19"/>
      <c r="AL114" s="39"/>
      <c r="AM114" s="39"/>
      <c r="AN114" s="39"/>
      <c r="AO114" s="47"/>
      <c r="AP114" s="48"/>
      <c r="AQ114" s="61"/>
      <c r="AR114" s="50"/>
      <c r="AS114" s="50"/>
      <c r="AT114" s="50"/>
      <c r="AU114" s="50"/>
      <c r="AV114" s="50"/>
      <c r="AX114" s="51"/>
      <c r="AY114" s="52"/>
      <c r="AZ114" s="53" t="s">
        <v>150</v>
      </c>
      <c r="BA114" s="51"/>
      <c r="BB114" s="54"/>
      <c r="BC114" s="53"/>
      <c r="BD114" s="51"/>
      <c r="BE114" s="54"/>
      <c r="BF114" s="53"/>
      <c r="BG114" s="53"/>
      <c r="BH114" s="55"/>
      <c r="BI114" s="56"/>
      <c r="BJ114" s="57"/>
      <c r="BK114" s="53"/>
      <c r="BL114" s="53"/>
      <c r="BN114" s="58"/>
      <c r="BO114" s="58"/>
      <c r="BP114" s="57"/>
      <c r="BQ114" s="57"/>
      <c r="BR114" s="53"/>
      <c r="BS114" s="53"/>
      <c r="BT114" s="53"/>
      <c r="BV114" s="55"/>
      <c r="BW114" s="54"/>
      <c r="BX114" s="55"/>
      <c r="BY114" s="54"/>
      <c r="BZ114" s="55"/>
      <c r="CA114" s="54"/>
      <c r="CB114" s="56"/>
      <c r="CC114" s="55"/>
      <c r="CD114" s="54"/>
      <c r="CE114" s="55"/>
      <c r="CF114" s="54"/>
      <c r="CG114" s="55"/>
      <c r="CH114" s="54"/>
      <c r="CI114" s="56"/>
      <c r="CJ114" s="55"/>
      <c r="CK114" s="54"/>
      <c r="CL114" s="55"/>
      <c r="CM114" s="54"/>
      <c r="CN114" s="55"/>
      <c r="CO114" s="54"/>
      <c r="CP114" s="56"/>
      <c r="CQ114" s="55"/>
      <c r="CR114" s="54"/>
      <c r="CS114" s="53"/>
      <c r="CT114" s="55"/>
      <c r="CU114" s="54"/>
      <c r="CV114" s="53"/>
      <c r="CW114" s="53"/>
      <c r="CX114" s="55"/>
      <c r="CY114" s="54"/>
      <c r="CZ114" s="53"/>
      <c r="DA114" s="53"/>
      <c r="DC114" s="59"/>
      <c r="DD114" s="59"/>
      <c r="DE114" s="59"/>
      <c r="DF114" s="59"/>
      <c r="DG114" s="59" t="s">
        <v>261</v>
      </c>
      <c r="DH114" s="59"/>
      <c r="DI114" s="59"/>
      <c r="DJ114" s="59"/>
      <c r="DK114" s="59"/>
    </row>
    <row r="115" customFormat="false" ht="15" hidden="false" customHeight="true" outlineLevel="0" collapsed="false">
      <c r="A115" s="60" t="str">
        <f aca="false">IF($AQ115=0,"---",IF($AS115&gt;1,"❌ KAL D"&amp;$AS115,IF($AT115&gt;1,"❌ KAL S"&amp;$AT115,IF($AU115&gt;1,"❌ KAL TD"&amp;$AU115,DATE(YEAR($AQ115),MONTH($AQ115),DAY($AQ115))))))</f>
        <v>---</v>
      </c>
      <c r="B115" s="38" t="str">
        <f aca="false">IF($AO115=0,"---",IF($AS115&gt;1,"❌ KAL D"&amp;$AS115,IF($AT115&gt;1,"❌ KAL S"&amp;$AT115,IF($AU115&gt;1,"❌ KAL TD"&amp;$AU115,CHOOSE($AO115,"Po","Út","St","Čt","Pá","So","Ne")))))</f>
        <v>---</v>
      </c>
      <c r="C115" s="31" t="str">
        <f aca="false">IF($AP115=0,"---",IF($AS115&gt;1,"❌ KAL D"&amp;$AS115,IF($AT115&gt;1,"❌ KAL S"&amp;$AT115,IF($AU115&gt;1,"❌ KAL TD"&amp;$AU115,CHOOSE($AP115,"PRACOVNÍ DEN","VÍKEND","SVÁTEK","VÍKEND +SVÁTEK")))))</f>
        <v>---</v>
      </c>
      <c r="D115" s="24" t="str">
        <f aca="false">IF($AR115=0,"---",IF($AS115&gt;1,"❌ KAL D"&amp;$AS115,IF($AT115&gt;1,"❌ KAL S"&amp;$AT115,IF($AU115&gt;1,"❌ KAL TD"&amp;$AU115,CHOOSE($AR115,"Velký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115" s="39" t="str">
        <f aca="false">IF($AN115=0,"---",IF($AS115&gt;1,"❌ KAL D"&amp;$AS115,IF($AT115&gt;1,"❌ KAL S"&amp;$AT115,IF($AU115&gt;1,"❌ KAL TD"&amp;$AU115,$AN115))))</f>
        <v>---</v>
      </c>
      <c r="F115" s="40"/>
      <c r="G115" s="41"/>
      <c r="H115" s="41"/>
      <c r="I115" s="42" t="str">
        <f aca="false">IF($AX115=0,"---",IF($AZ115=0,"❌ PD1 0",IF($AZ115=2,"❌ PD1 2",IF($AZ115=3,"❌ PD1 3",TEXT(INT($AX115/60),"00")&amp;":"&amp;TEXT(MOD($AX115,60),"00")&amp;":00"))))</f>
        <v>---</v>
      </c>
      <c r="J115" s="41"/>
      <c r="K115" s="41"/>
      <c r="L115" s="42" t="str">
        <f aca="false">IF($BA115=0,"---",IF($BC115=0,"❌ PD2 0",IF($BC115=2,"❌ PD2 2",IF($BC115=3,"❌ PD2 3",TEXT(INT($BA115/60),"00")&amp;":"&amp;TEXT(MOD($BA115,60),"00")&amp;":00"))))</f>
        <v>---</v>
      </c>
      <c r="M115" s="41"/>
      <c r="N115" s="41"/>
      <c r="O115" s="42" t="str">
        <f aca="false">IF($BD115=0,"---",IF($BF115=0,"❌ PD3 0",IF($BF115=2,"❌ PD3 2",IF($BF115=3,"❌ PD3 3",TEXT(INT($BD115/60),"00")&amp;":"&amp;TEXT(MOD($BD115,60),"00")&amp;":00"))))</f>
        <v>---</v>
      </c>
      <c r="P115" s="42" t="str">
        <f aca="false">IF($BG115&lt;&gt;1,"❌ PD DEN "&amp;$BG115,IF($BL115=10,"❌ PD DEN 10",IF($BI115=6,"❌ PD DEN 6",IF($BK115=5,"⚠ PD DEN 5",IF($BH115=0,"---",TEXT(INT($BH115/60),"00")&amp;":"&amp;TEXT(MOD($BH115,60),"00")&amp;":00")))))</f>
        <v>---</v>
      </c>
      <c r="Q115" s="43" t="str">
        <f aca="false">IF($BT115=10,"❌ ZDPD 10",IF($BS115=9,"❌ ZDPD 9",IF($BQ115=5,"ℹ️ ZDPD 5",IF($BN115=0,"---",TEXT(INT($BN115/60),"00")&amp;":"&amp;TEXT(MOD($BN115,60),"00")&amp;":00"))))</f>
        <v>---</v>
      </c>
      <c r="R115" s="43" t="str">
        <f aca="false">IF($BT115=10,"❌ PR PŘES 10",IF($BS115=9,"❌ PR PŘES 9",IF($BQ115=5,"ℹ️ PR PŘES 5",IF($BO115=0,"---",TEXT(INT($BO115/60),"00")&amp;":"&amp;TEXT(MOD($BO115,60),"00")&amp;":00"))))</f>
        <v>---</v>
      </c>
      <c r="S115" s="44" t="str">
        <f aca="false">IF(NOT(ISNUMBER($G115)),"---",IF(AND($G115&gt;=TIME(0,0,0),$G115&lt;TIME(6,0,0)),$G115,"---"))</f>
        <v>---</v>
      </c>
      <c r="T115" s="44" t="str">
        <f aca="false">IF(AND($H115&lt;&gt;"",$G115&lt;TIME(6,0,0)),MIN($H115,TIME(6,0,0)),"---")</f>
        <v>---</v>
      </c>
      <c r="U115" s="44" t="str">
        <f aca="false">IF($H115&gt;TIME(22,0,0),MAX($G115,TIME(22,0,0)),"---")</f>
        <v>---</v>
      </c>
      <c r="V115" s="44" t="str">
        <f aca="false">IF($H115&gt;TIME(22,0,0),$H115,"---")</f>
        <v>---</v>
      </c>
      <c r="W115" s="45" t="str">
        <f aca="false">IF($CS115&lt;&gt;1,"❌ NPD "&amp;$CS115,IF($CB115&lt;&gt;1,"❌ NPD "&amp;$CB115,IF($BZ115=0,"---",TEXT(INT($BZ115/60),"00")&amp;":"&amp;TEXT(MOD($BZ115,60),"00")&amp;":00")))</f>
        <v>---</v>
      </c>
      <c r="X115" s="44" t="str">
        <f aca="false">IF(NOT(ISNUMBER($J115)),"---",IF(AND($J115&gt;=TIME(0,0,0),$J115&lt;TIME(6,0,0)),$J115,"---"))</f>
        <v>---</v>
      </c>
      <c r="Y115" s="44" t="str">
        <f aca="false">IF(AND($K115&lt;&gt;"",$J115&lt;TIME(6,0,0)),MIN($K115,TIME(6,0,0)),"---")</f>
        <v>---</v>
      </c>
      <c r="Z115" s="44" t="str">
        <f aca="false">IF($K115&gt;TIME(22,0,0),MAX($J115,TIME(22,0,0)),"---")</f>
        <v>---</v>
      </c>
      <c r="AA115" s="44" t="str">
        <f aca="false">IF($K115&gt;TIME(22,0,0),$K115,"---")</f>
        <v>---</v>
      </c>
      <c r="AB115" s="44" t="str">
        <f aca="false">IF($CS115&lt;&gt;1,"❌ NPD "&amp;$CS115,IF($CI115&lt;&gt;1,"❌ NPD "&amp;$CI115,IF($CG115=0,"---",TEXT(INT($CG115/60),"00")&amp;":"&amp;TEXT(MOD($CG115,60),"00")&amp;":00")))</f>
        <v>---</v>
      </c>
      <c r="AC115" s="44" t="str">
        <f aca="false">IF(NOT(ISNUMBER($M115)),"---",IF(AND($M115&gt;=TIME(0,0,0),$M115&lt;TIME(6,0,0)),$M115,"---"))</f>
        <v>---</v>
      </c>
      <c r="AD115" s="44" t="str">
        <f aca="false">IF(AND($N115&lt;&gt;"",$M115&lt;TIME(6,0,0)),MIN($N115,TIME(6,0,0)),"---")</f>
        <v>---</v>
      </c>
      <c r="AE115" s="44" t="str">
        <f aca="false">IF($N115&gt;TIME(22,0,0),MAX($M115,TIME(22,0,0)),"---")</f>
        <v>---</v>
      </c>
      <c r="AF115" s="44" t="str">
        <f aca="false">IF($N115&gt;TIME(22,0,0),$N115,"---")</f>
        <v>---</v>
      </c>
      <c r="AG115" s="46" t="str">
        <f aca="false">IF($CS115&lt;&gt;1,"❌ NPD "&amp;$CS115,IF($CP115&lt;&gt;1,"❌ NPD "&amp;$CP115,IF($CN115=0,"---",TEXT(INT($CN115/60),"00")&amp;":"&amp;TEXT(MOD($CN115,60),"00")&amp;":00")))</f>
        <v>---</v>
      </c>
      <c r="AH115" s="46" t="str">
        <f aca="false">IF($CS115&lt;&gt;1,"❌ NPD "&amp;$CS115,IF(MIN($CB115,$CI115,$CP115)&lt;&gt;1,"❌ NPD "&amp;MIN($CB115,$CI115,CP115),IF($CQ115=0,"---",TEXT(INT($CQ115/60),"00")&amp;":"&amp;TEXT(MOD($CQ115,60),"00")&amp;":00")))</f>
        <v>---</v>
      </c>
      <c r="AI115" s="46" t="str">
        <f aca="false">IF($CV115&lt;&gt;1,"❌ PR VÍK "&amp;$CV115,IF($CW115=10,"❌ PR VÍK 10",IF($CU115=0,"---",TEXT(INT($CT115/60),"00")&amp;":"&amp;TEXT(MOD($CT115,60),"00")&amp;":00")))</f>
        <v>---</v>
      </c>
      <c r="AJ115" s="45" t="str">
        <f aca="false">IF($CZ115&lt;&gt;1,"❌ PR SV "&amp;$CZ115,IF($DA115=10,"❌ PR SV 10",IF($CX115=0,"---",TEXT(INT($CX115/60),"00")&amp;":"&amp;TEXT(MOD($CX115,60),"00")&amp;":00")))</f>
        <v>---</v>
      </c>
      <c r="AK115" s="19"/>
      <c r="AL115" s="39" t="n">
        <f aca="false">IF($AQ115=0,0,IF($AQ115&lt;&gt;0,YEAR($AQ$15)))</f>
        <v>0</v>
      </c>
      <c r="AM115" s="39" t="n">
        <f aca="false">IF($AQ115=0,0,IF($AQ115&lt;&gt;0,CHOOSE(MONTH($AQ$15), 1,2,3,4,5,6, 7,8,9,10,11,12)))</f>
        <v>0</v>
      </c>
      <c r="AN115" s="39" t="n">
        <f aca="false">IF($AQ115=0,0,WEEKNUM($AQ115,2))</f>
        <v>0</v>
      </c>
      <c r="AO115" s="47" t="n">
        <f aca="false">IF($AQ115=0,0,WEEKDAY($AQ115,2))</f>
        <v>0</v>
      </c>
      <c r="AP115" s="48" t="n">
        <f aca="false">IF($AQ115=0,0, IF(AND($AO115&gt;5,$AR115&lt;&gt;0),4, IF($AR115&lt;&gt;0,3, IF($AO115&gt;5,2, 1))))</f>
        <v>0</v>
      </c>
      <c r="AQ115" s="61" t="n">
        <f aca="false">IF($AQ111=0,0,IF(MONTH($AQ111+1)=MONTH($AQ111),$AQ111+1,0))</f>
        <v>0</v>
      </c>
      <c r="AR115" s="50" t="n">
        <f aca="false">IF($AO115=0,0, IF(AND($AL$3&lt;&gt;0,$AQ115=$AL$3-2),1, IF(AND($AL$3&lt;&gt;0,$AQ115=$AL$3+1),2, IF(AND(DAY($AQ115)=1, MONTH($AQ115)=1),3, IF(AND(DAY($AQ115)=1, MONTH($AQ115)=5),4, IF(AND(DAY($AQ115)=8, MONTH($AQ115)=5),5, IF(AND(DAY($AQ115)=5, MONTH($AQ115)=7),6, IF(AND(DAY($AQ115)=6, MONTH($AQ115)=7),7, IF(AND(DAY($AQ115)=28, MONTH($AQ115)=9),8, IF(AND(DAY($AQ115)=28, MONTH($AQ115)=10),9, IF(AND(DAY($AQ115)=17, MONTH($AQ115)=11),10, IF(AND(DAY($AQ115)=24, MONTH($AQ115)=12),11, IF(AND(DAY($AQ115)=25, MONTH($AQ115)=12),12, IF(AND(DAY($AQ115)=26, MONTH($AQ115)=12),13,0))))))))))))))</f>
        <v>0</v>
      </c>
      <c r="AS115" s="50" t="n">
        <f aca="false">IF($AQ115=0,IF(OR($AO115&lt;&gt;0,$AP115&lt;&gt;0,$AR115&lt;&gt;0),2,1),IF(WEEKDAY($AQ115,2)&lt;&gt;$AO115,3,1))</f>
        <v>1</v>
      </c>
      <c r="AT115" s="50" t="n">
        <f aca="false">IF($AR115=0,1,IF(OR($AR115&lt;1,$AR115&gt;13),3,IF($AQ115=0,2,1)))</f>
        <v>1</v>
      </c>
      <c r="AU115" s="50" t="n">
        <f aca="false">IF($AQ115=0,1,IF(AND($AO115&gt;5,$AR115&lt;&gt;0, $AP115&lt;&gt;4),4,IF(AND($AR115&lt;&gt;0,$AP115&lt;&gt;3,$AO115&lt;=5),3,IF(AND($AO115&gt;5,$AP115&lt;&gt;2,$AR115=0),2,IF(AND($AO115&lt;=5,$AR115=0,$AP115&lt;&gt;1),2,1)))))</f>
        <v>1</v>
      </c>
      <c r="AV115" s="50" t="n">
        <f aca="false">IF(MAX($AS115,$AT115,$AU115)=1,1,MAX($AS115,$AT115,$AU115))</f>
        <v>1</v>
      </c>
      <c r="AX115" s="51" t="n">
        <f aca="false">IF(OR($G115="",$H115=""),0,MAX(0,($H115-$G115)*1440))</f>
        <v>0</v>
      </c>
      <c r="AY115" s="52" t="n">
        <f aca="false">$AX115/60</f>
        <v>0</v>
      </c>
      <c r="AZ115" s="53" t="n">
        <f aca="false">IF(OR($G115="",$H115=""),1,IF(NOT(AND(ISNUMBER($G115),ISNUMBER($H115))),0,IF($H115&lt;$G115,2,IF($BH115=3,3,1))))</f>
        <v>1</v>
      </c>
      <c r="BA115" s="51" t="n">
        <f aca="false">IF(OR($J115="",$K115=""),0,MAX(0,($K115-$J115)*1440))</f>
        <v>0</v>
      </c>
      <c r="BB115" s="54" t="n">
        <f aca="false">$BA115/60</f>
        <v>0</v>
      </c>
      <c r="BC115" s="53" t="n">
        <f aca="false">IF(OR($J115="",$K115=""),1,IF(NOT(AND(ISNUMBER($J115),ISNUMBER($K115))),0,IF($K115&lt;$J115,2,IF($BH115=3,3,1))))</f>
        <v>1</v>
      </c>
      <c r="BD115" s="51" t="n">
        <f aca="false">IF(OR($M115="",$N115=""),0,MAX(0,($N115-$M115)*1440))</f>
        <v>0</v>
      </c>
      <c r="BE115" s="54" t="n">
        <f aca="false">$BD115/60</f>
        <v>0</v>
      </c>
      <c r="BF115" s="53" t="n">
        <f aca="false">IF(OR($M115="",$N115=""),1,IF(NOT(AND(ISNUMBER($M115),ISNUMBER($N115))),0,IF($N115&lt;$M115,2,IF($BH115=3,3,1))))</f>
        <v>1</v>
      </c>
      <c r="BG115" s="53" t="n">
        <f aca="false">IF(COUNTIF(AZ115,0)+COUNTIF(BC115,0)+COUNTIF(BF115,0)&gt;0,0,IF(COUNTIF(AZ115,2)+COUNTIF(BC115,2)+COUNTIF(BF115,2)&gt;0,2,IF(COUNTIF(AZ115,3)+COUNTIF(BC115,3)+COUNTIF(BF115,3)&gt;0,3,1)))</f>
        <v>1</v>
      </c>
      <c r="BH115" s="55" t="n">
        <f aca="false">IFERROR(($H115-$G115)*1440, 0)  + IFERROR(($K115-$J115)*1440, 0)  + IFERROR(($N115-$M115)*1440, 0)</f>
        <v>0</v>
      </c>
      <c r="BI115" s="56" t="n">
        <f aca="false">IF($BG115&lt;&gt;1,$BG115,IF(ABS($BH115-($AX115 +$BA115+ $BD115))&lt; 0.0001,1,6))</f>
        <v>1</v>
      </c>
      <c r="BJ115" s="57" t="n">
        <f aca="false">IF($BH115=3,3,IF($BH115=0,0,$BH115/60))</f>
        <v>0</v>
      </c>
      <c r="BK115" s="53" t="n">
        <f aca="false">IF($BG115&lt;&gt;1,$BG115,IF(ABS($BJ115*60-$BH115)&lt;0.0001,1,5))</f>
        <v>1</v>
      </c>
      <c r="BL115" s="53" t="n">
        <f aca="false">IF($BH115=0,1,IF(ABS($BH115-($AX115+$BA115+$BD115))&lt;0.0001,1,10))</f>
        <v>1</v>
      </c>
      <c r="BN115" s="58" t="n">
        <f aca="false">IF($BT115=10,10,IF($AP115&lt;&gt;1,0,IF(ISNUMBER($R$4),($R$4*60)/5,480)))</f>
        <v>0</v>
      </c>
      <c r="BO115" s="58" t="n">
        <f aca="false">IF($BG115&lt;&gt;1,$BG115,IF($AP115=1,MAX(0,$BH115-$BN115),$BH115))</f>
        <v>0</v>
      </c>
      <c r="BP115" s="57" t="n">
        <f aca="false">IF($BG115&lt;&gt;1, 0, ROUND($BO115/60,4))</f>
        <v>0</v>
      </c>
      <c r="BQ115" s="53" t="n">
        <f aca="false">IF($BG115&lt;&gt;1, $BG115,
 IF(ABS($BO115/60-$BP115)&lt; 0.0001,1,5))</f>
        <v>1</v>
      </c>
      <c r="BR115" s="53" t="n">
        <f aca="false">$BQ115</f>
        <v>1</v>
      </c>
      <c r="BS115" s="53" t="n">
        <f aca="false">IF($BH115&lt;&gt;1,1,IF(NOT(ISNUMBER($BO115)),9,IF($BO115&lt;0,9,IF($BO115&gt;$BH115,9,1))))</f>
        <v>1</v>
      </c>
      <c r="BT115" s="53" t="n">
        <f aca="false">IF($R$4="",1,IF(NOT(ISNUMBER($R$4)),10,IF($R$4&lt;=0,10,IF($R$4&gt;40,10,IF(MOD($R$4,1)&lt;&gt;0,10,1)))))</f>
        <v>1</v>
      </c>
      <c r="BV115" s="55" t="n">
        <f aca="false">IF(OR($G115="",$H115=""),0,MAX(0,(MIN($H115,TIME(6,0,0))-MAX($G115,TIME(0,0,0))) * 1440))</f>
        <v>0</v>
      </c>
      <c r="BW115" s="54" t="n">
        <f aca="false">$BV115/60</f>
        <v>0</v>
      </c>
      <c r="BX115" s="55" t="n">
        <f aca="false">IF(OR($G115="",$H115=""),0,MAX(0,(MIN($H115,1)-MAX($G115,TIME(22,0,0)))*1440))</f>
        <v>0</v>
      </c>
      <c r="BY115" s="54" t="n">
        <f aca="false">$BX115/60</f>
        <v>0</v>
      </c>
      <c r="BZ115" s="55" t="n">
        <f aca="false">$BV115+$BX115</f>
        <v>0</v>
      </c>
      <c r="CA115" s="54" t="n">
        <f aca="false">$BW115+$BY115</f>
        <v>0</v>
      </c>
      <c r="CB115" s="56" t="n">
        <f aca="false">IF($AX115=0,1,IF(NOT(ISNUMBER($BZ115)),0,IF($BZ115&lt;0,7,IF($BZ115&gt;$AX115,8,IF(NOT(ISNUMBER($AX115)),10,1)))))</f>
        <v>1</v>
      </c>
      <c r="CC115" s="55" t="n">
        <f aca="false">IF(OR($J115="",$K115=""),0,MAX(0,(MIN($K115,TIME(6,0,0))-MAX($J115,TIME(0,0,0))) * 1440))</f>
        <v>0</v>
      </c>
      <c r="CD115" s="54" t="n">
        <f aca="false">$CC115/60</f>
        <v>0</v>
      </c>
      <c r="CE115" s="55" t="n">
        <f aca="false">IF(OR($J115="",$K115=""),0,MAX(0,(MIN($K115,1)-MAX($J115,TIME(22,0,0)))*1440))</f>
        <v>0</v>
      </c>
      <c r="CF115" s="54" t="n">
        <f aca="false">$CE115/60</f>
        <v>0</v>
      </c>
      <c r="CG115" s="55" t="n">
        <f aca="false">$CC115+$CE115</f>
        <v>0</v>
      </c>
      <c r="CH115" s="54" t="n">
        <f aca="false">$CD115+$CF115</f>
        <v>0</v>
      </c>
      <c r="CI115" s="56" t="n">
        <f aca="false">IF($BA115=0,1,IF(NOT(ISNUMBER($CG115)),0,IF($CG115&lt;0,7,IF($CG115&gt;$BA115,8,IF(NOT(ISNUMBER($BA115)),10,1)))))</f>
        <v>1</v>
      </c>
      <c r="CJ115" s="55" t="n">
        <f aca="false">IF(OR($M115="",$N115=""),0,MAX(0,(MIN($N115,TIME(6,0,0))-MAX($M115,TIME(0,0,0)))* 1440))</f>
        <v>0</v>
      </c>
      <c r="CK115" s="54" t="n">
        <f aca="false">$CJ115/60</f>
        <v>0</v>
      </c>
      <c r="CL115" s="55" t="n">
        <f aca="false">IF(OR($M115="",$N115=""),0,MAX(0,(MIN($N115,1)-MAX($M115,TIME(22,0,0)))*1440))</f>
        <v>0</v>
      </c>
      <c r="CM115" s="54" t="n">
        <f aca="false">$CL115/60</f>
        <v>0</v>
      </c>
      <c r="CN115" s="55" t="n">
        <f aca="false">$CJ115+$CL115</f>
        <v>0</v>
      </c>
      <c r="CO115" s="54" t="n">
        <f aca="false">$CK115+$CM115</f>
        <v>0</v>
      </c>
      <c r="CP115" s="56" t="n">
        <f aca="false">IF($BD115=0,1,IF(NOT(ISNUMBER($CN115)),0,IF($CN115&lt;0,7,IF($CN115&gt;$BD115,8,IF(NOT(ISNUMBER($BD115)),10,1)))))</f>
        <v>1</v>
      </c>
      <c r="CQ115" s="55" t="n">
        <f aca="false">$BZ115+$CG115+$CN115</f>
        <v>0</v>
      </c>
      <c r="CR115" s="54" t="n">
        <f aca="false">$CA115+$CH115+$CO115</f>
        <v>0</v>
      </c>
      <c r="CS115" s="53" t="n">
        <f aca="false">IF($BG115&lt;&gt;1,$BG115,IF(OR(AND($G115&lt;&gt;"",NOT(ISNUMBER($G115))),AND($H115&lt;&gt;"",NOT(ISNUMBER($H115))),AND($J115&lt;&gt;"",NOT(ISNUMBER($J115))),AND($K115&lt;&gt;"",NOT(ISNUMBER($K115))),AND($M115&lt;&gt;"",NOT(ISNUMBER($M115))),AND($N115&lt;&gt;"",NOT(ISNUMBER($N115)))),0,IF($CQ115&gt;$BH115,10,IF(ABS($CQ115/60-$CR115) &lt; 0.0001,1,5))))</f>
        <v>1</v>
      </c>
      <c r="CT115" s="55" t="n">
        <f aca="false">IF(OR($AP115=2,$AP115=4), $BH115,0)</f>
        <v>0</v>
      </c>
      <c r="CU115" s="54" t="n">
        <f aca="false">$CT115/60</f>
        <v>0</v>
      </c>
      <c r="CV115" s="53" t="n">
        <f aca="false">IF($BG115&lt;&gt;1,$BG115,IF($CT115&gt;$BH115,10,IF(ABS($CT115/60-$CU115) &lt; 0.0001,1,5)))</f>
        <v>1</v>
      </c>
      <c r="CW115" s="53" t="n">
        <f aca="false">IF($BS115=10,10,IF($BH115=0,1,IF(NOT(ISNUMBER($CT115)),10,IF($CT115&lt;0,10,IF($CT115&gt;$BH115,10,1)))))</f>
        <v>1</v>
      </c>
      <c r="CX115" s="55" t="n">
        <f aca="false">IF(OR($AP115=3,$AP115=4), $BH115,0)</f>
        <v>0</v>
      </c>
      <c r="CY115" s="54" t="n">
        <f aca="false">$CX115/60</f>
        <v>0</v>
      </c>
      <c r="CZ115" s="53" t="n">
        <f aca="false">IF($BG115&lt;&gt;1,$BG115,IF($CX115&gt;$BH115,10,IF(ABS($CX115/60-$CY115)&lt;0.0001,1,5)))</f>
        <v>1</v>
      </c>
      <c r="DA115" s="53" t="n">
        <f aca="false">IF($BS115=10,10,IF($BH115=0,1,IF(NOT(ISNUMBER($CW115)),10,IF($CW115&lt;0,10,IF($CW115&gt;$BH115,10,1)))))</f>
        <v>1</v>
      </c>
      <c r="DC115" s="59" t="s">
        <v>250</v>
      </c>
      <c r="DD115" s="59" t="n">
        <v>2</v>
      </c>
      <c r="DE115" s="59" t="s">
        <v>195</v>
      </c>
      <c r="DF115" s="59" t="s">
        <v>262</v>
      </c>
      <c r="DG115" s="59" t="s">
        <v>263</v>
      </c>
      <c r="DH115" s="59" t="s">
        <v>264</v>
      </c>
      <c r="DI115" s="59" t="s">
        <v>265</v>
      </c>
      <c r="DJ115" s="59"/>
      <c r="DK115" s="59"/>
    </row>
    <row r="116" customFormat="false" ht="15" hidden="false" customHeight="true" outlineLevel="0" collapsed="false">
      <c r="A116" s="60"/>
      <c r="B116" s="38"/>
      <c r="C116" s="31"/>
      <c r="D116" s="24"/>
      <c r="E116" s="39"/>
      <c r="F116" s="40"/>
      <c r="G116" s="41"/>
      <c r="H116" s="41"/>
      <c r="I116" s="42"/>
      <c r="J116" s="41"/>
      <c r="K116" s="41"/>
      <c r="L116" s="42"/>
      <c r="M116" s="41"/>
      <c r="N116" s="41"/>
      <c r="O116" s="42"/>
      <c r="P116" s="42"/>
      <c r="Q116" s="43"/>
      <c r="R116" s="43"/>
      <c r="S116" s="44"/>
      <c r="T116" s="44"/>
      <c r="U116" s="44"/>
      <c r="V116" s="44"/>
      <c r="W116" s="45"/>
      <c r="X116" s="44"/>
      <c r="Y116" s="44"/>
      <c r="Z116" s="44"/>
      <c r="AA116" s="44"/>
      <c r="AB116" s="44"/>
      <c r="AC116" s="44"/>
      <c r="AD116" s="44"/>
      <c r="AE116" s="44"/>
      <c r="AF116" s="44"/>
      <c r="AG116" s="46"/>
      <c r="AH116" s="46"/>
      <c r="AI116" s="46"/>
      <c r="AJ116" s="45"/>
      <c r="AK116" s="19"/>
      <c r="AL116" s="39"/>
      <c r="AM116" s="39"/>
      <c r="AN116" s="39"/>
      <c r="AO116" s="47"/>
      <c r="AP116" s="48"/>
      <c r="AQ116" s="61"/>
      <c r="AR116" s="50"/>
      <c r="AS116" s="50"/>
      <c r="AT116" s="50"/>
      <c r="AU116" s="50"/>
      <c r="AV116" s="50"/>
      <c r="AX116" s="51"/>
      <c r="AY116" s="52"/>
      <c r="AZ116" s="53" t="s">
        <v>147</v>
      </c>
      <c r="BA116" s="51"/>
      <c r="BB116" s="54"/>
      <c r="BC116" s="53"/>
      <c r="BD116" s="51"/>
      <c r="BE116" s="54"/>
      <c r="BF116" s="53"/>
      <c r="BG116" s="53"/>
      <c r="BH116" s="55"/>
      <c r="BI116" s="56"/>
      <c r="BJ116" s="57"/>
      <c r="BK116" s="53"/>
      <c r="BL116" s="53"/>
      <c r="BN116" s="58"/>
      <c r="BO116" s="58"/>
      <c r="BP116" s="57"/>
      <c r="BQ116" s="53" t="s">
        <v>148</v>
      </c>
      <c r="BR116" s="53"/>
      <c r="BS116" s="53"/>
      <c r="BT116" s="53"/>
      <c r="BV116" s="55"/>
      <c r="BW116" s="54"/>
      <c r="BX116" s="55"/>
      <c r="BY116" s="54"/>
      <c r="BZ116" s="55"/>
      <c r="CA116" s="54"/>
      <c r="CB116" s="56"/>
      <c r="CC116" s="55"/>
      <c r="CD116" s="54"/>
      <c r="CE116" s="55"/>
      <c r="CF116" s="54"/>
      <c r="CG116" s="55"/>
      <c r="CH116" s="54"/>
      <c r="CI116" s="56"/>
      <c r="CJ116" s="55"/>
      <c r="CK116" s="54"/>
      <c r="CL116" s="55"/>
      <c r="CM116" s="54"/>
      <c r="CN116" s="55"/>
      <c r="CO116" s="54"/>
      <c r="CP116" s="56"/>
      <c r="CQ116" s="55"/>
      <c r="CR116" s="54"/>
      <c r="CS116" s="53"/>
      <c r="CT116" s="55"/>
      <c r="CU116" s="54"/>
      <c r="CV116" s="53"/>
      <c r="CW116" s="53"/>
      <c r="CX116" s="55"/>
      <c r="CY116" s="54"/>
      <c r="CZ116" s="53"/>
      <c r="DA116" s="53"/>
      <c r="DC116" s="59"/>
      <c r="DD116" s="59"/>
      <c r="DE116" s="59"/>
      <c r="DF116" s="59"/>
      <c r="DG116" s="59"/>
      <c r="DH116" s="59"/>
      <c r="DI116" s="59"/>
      <c r="DJ116" s="59"/>
      <c r="DK116" s="59"/>
    </row>
    <row r="117" customFormat="false" ht="15" hidden="false" customHeight="true" outlineLevel="0" collapsed="false">
      <c r="A117" s="60"/>
      <c r="B117" s="38"/>
      <c r="C117" s="31"/>
      <c r="D117" s="24"/>
      <c r="E117" s="39"/>
      <c r="F117" s="40"/>
      <c r="G117" s="41"/>
      <c r="H117" s="41"/>
      <c r="I117" s="42"/>
      <c r="J117" s="41"/>
      <c r="K117" s="41"/>
      <c r="L117" s="42"/>
      <c r="M117" s="41"/>
      <c r="N117" s="41"/>
      <c r="O117" s="42"/>
      <c r="P117" s="42"/>
      <c r="Q117" s="43"/>
      <c r="R117" s="43"/>
      <c r="S117" s="44"/>
      <c r="T117" s="44"/>
      <c r="U117" s="44"/>
      <c r="V117" s="44"/>
      <c r="W117" s="45"/>
      <c r="X117" s="44"/>
      <c r="Y117" s="44"/>
      <c r="Z117" s="44"/>
      <c r="AA117" s="44"/>
      <c r="AB117" s="44"/>
      <c r="AC117" s="44"/>
      <c r="AD117" s="44"/>
      <c r="AE117" s="44"/>
      <c r="AF117" s="44"/>
      <c r="AG117" s="46"/>
      <c r="AH117" s="46"/>
      <c r="AI117" s="46"/>
      <c r="AJ117" s="45"/>
      <c r="AK117" s="19"/>
      <c r="AL117" s="39"/>
      <c r="AM117" s="39"/>
      <c r="AN117" s="39"/>
      <c r="AO117" s="47"/>
      <c r="AP117" s="48"/>
      <c r="AQ117" s="61"/>
      <c r="AR117" s="50"/>
      <c r="AS117" s="50"/>
      <c r="AT117" s="50"/>
      <c r="AU117" s="50"/>
      <c r="AV117" s="50"/>
      <c r="AX117" s="51"/>
      <c r="AY117" s="52"/>
      <c r="AZ117" s="53" t="s">
        <v>149</v>
      </c>
      <c r="BA117" s="51"/>
      <c r="BB117" s="54"/>
      <c r="BC117" s="53"/>
      <c r="BD117" s="51"/>
      <c r="BE117" s="54"/>
      <c r="BF117" s="53"/>
      <c r="BG117" s="53"/>
      <c r="BH117" s="55"/>
      <c r="BI117" s="56"/>
      <c r="BJ117" s="57"/>
      <c r="BK117" s="53"/>
      <c r="BL117" s="53"/>
      <c r="BN117" s="58"/>
      <c r="BO117" s="58"/>
      <c r="BP117" s="57"/>
      <c r="BQ117" s="57"/>
      <c r="BR117" s="53"/>
      <c r="BS117" s="53"/>
      <c r="BT117" s="53"/>
      <c r="BV117" s="55"/>
      <c r="BW117" s="54"/>
      <c r="BX117" s="55"/>
      <c r="BY117" s="54"/>
      <c r="BZ117" s="55"/>
      <c r="CA117" s="54"/>
      <c r="CB117" s="56"/>
      <c r="CC117" s="55"/>
      <c r="CD117" s="54"/>
      <c r="CE117" s="55"/>
      <c r="CF117" s="54"/>
      <c r="CG117" s="55"/>
      <c r="CH117" s="54"/>
      <c r="CI117" s="56"/>
      <c r="CJ117" s="55"/>
      <c r="CK117" s="54"/>
      <c r="CL117" s="55"/>
      <c r="CM117" s="54"/>
      <c r="CN117" s="55"/>
      <c r="CO117" s="54"/>
      <c r="CP117" s="56"/>
      <c r="CQ117" s="55"/>
      <c r="CR117" s="54"/>
      <c r="CS117" s="53"/>
      <c r="CT117" s="55"/>
      <c r="CU117" s="54"/>
      <c r="CV117" s="53"/>
      <c r="CW117" s="53"/>
      <c r="CX117" s="55"/>
      <c r="CY117" s="54"/>
      <c r="CZ117" s="53"/>
      <c r="DA117" s="53"/>
      <c r="DC117" s="59"/>
      <c r="DD117" s="59"/>
      <c r="DE117" s="59"/>
      <c r="DF117" s="59"/>
      <c r="DG117" s="59"/>
      <c r="DH117" s="59"/>
      <c r="DI117" s="59"/>
      <c r="DJ117" s="59"/>
      <c r="DK117" s="59"/>
    </row>
    <row r="118" customFormat="false" ht="15" hidden="false" customHeight="true" outlineLevel="0" collapsed="false">
      <c r="A118" s="60"/>
      <c r="B118" s="38"/>
      <c r="C118" s="31"/>
      <c r="D118" s="24"/>
      <c r="E118" s="39"/>
      <c r="F118" s="40"/>
      <c r="G118" s="41"/>
      <c r="H118" s="41"/>
      <c r="I118" s="42"/>
      <c r="J118" s="41"/>
      <c r="K118" s="41"/>
      <c r="L118" s="42"/>
      <c r="M118" s="41"/>
      <c r="N118" s="41"/>
      <c r="O118" s="42"/>
      <c r="P118" s="42"/>
      <c r="Q118" s="43"/>
      <c r="R118" s="43"/>
      <c r="S118" s="44"/>
      <c r="T118" s="44"/>
      <c r="U118" s="44"/>
      <c r="V118" s="44"/>
      <c r="W118" s="45"/>
      <c r="X118" s="44"/>
      <c r="Y118" s="44"/>
      <c r="Z118" s="44"/>
      <c r="AA118" s="44"/>
      <c r="AB118" s="44"/>
      <c r="AC118" s="44"/>
      <c r="AD118" s="44"/>
      <c r="AE118" s="44"/>
      <c r="AF118" s="44"/>
      <c r="AG118" s="46"/>
      <c r="AH118" s="46"/>
      <c r="AI118" s="46"/>
      <c r="AJ118" s="45"/>
      <c r="AK118" s="19"/>
      <c r="AL118" s="39"/>
      <c r="AM118" s="39"/>
      <c r="AN118" s="39"/>
      <c r="AO118" s="47"/>
      <c r="AP118" s="48"/>
      <c r="AQ118" s="61"/>
      <c r="AR118" s="50"/>
      <c r="AS118" s="50"/>
      <c r="AT118" s="50"/>
      <c r="AU118" s="50"/>
      <c r="AV118" s="50"/>
      <c r="AX118" s="51"/>
      <c r="AY118" s="52"/>
      <c r="AZ118" s="53" t="s">
        <v>150</v>
      </c>
      <c r="BA118" s="51"/>
      <c r="BB118" s="54"/>
      <c r="BC118" s="53"/>
      <c r="BD118" s="51"/>
      <c r="BE118" s="54"/>
      <c r="BF118" s="53"/>
      <c r="BG118" s="53"/>
      <c r="BH118" s="55"/>
      <c r="BI118" s="56"/>
      <c r="BJ118" s="57"/>
      <c r="BK118" s="53"/>
      <c r="BL118" s="53"/>
      <c r="BN118" s="58"/>
      <c r="BO118" s="58"/>
      <c r="BP118" s="57"/>
      <c r="BQ118" s="57"/>
      <c r="BR118" s="53"/>
      <c r="BS118" s="53"/>
      <c r="BT118" s="53"/>
      <c r="BV118" s="55"/>
      <c r="BW118" s="54"/>
      <c r="BX118" s="55"/>
      <c r="BY118" s="54"/>
      <c r="BZ118" s="55"/>
      <c r="CA118" s="54"/>
      <c r="CB118" s="56"/>
      <c r="CC118" s="55"/>
      <c r="CD118" s="54"/>
      <c r="CE118" s="55"/>
      <c r="CF118" s="54"/>
      <c r="CG118" s="55"/>
      <c r="CH118" s="54"/>
      <c r="CI118" s="56"/>
      <c r="CJ118" s="55"/>
      <c r="CK118" s="54"/>
      <c r="CL118" s="55"/>
      <c r="CM118" s="54"/>
      <c r="CN118" s="55"/>
      <c r="CO118" s="54"/>
      <c r="CP118" s="56"/>
      <c r="CQ118" s="55"/>
      <c r="CR118" s="54"/>
      <c r="CS118" s="53"/>
      <c r="CT118" s="55"/>
      <c r="CU118" s="54"/>
      <c r="CV118" s="53"/>
      <c r="CW118" s="53"/>
      <c r="CX118" s="55"/>
      <c r="CY118" s="54"/>
      <c r="CZ118" s="53"/>
      <c r="DA118" s="53"/>
      <c r="DC118" s="59"/>
      <c r="DD118" s="59"/>
      <c r="DE118" s="59"/>
      <c r="DF118" s="59"/>
      <c r="DG118" s="59"/>
      <c r="DH118" s="59"/>
      <c r="DI118" s="59"/>
      <c r="DJ118" s="59"/>
      <c r="DK118" s="59"/>
    </row>
    <row r="119" customFormat="false" ht="15" hidden="false" customHeight="true" outlineLevel="0" collapsed="false">
      <c r="A119" s="60" t="str">
        <f aca="false">IF($AQ119=0,"---",IF($AS119&gt;1,"❌ KAL D"&amp;$AS119,IF($AT119&gt;1,"❌ KAL S"&amp;$AT119,IF($AU119&gt;1,"❌ KAL TD"&amp;$AU119,DATE(YEAR($AQ119),MONTH($AQ119),DAY($AQ119))))))</f>
        <v>---</v>
      </c>
      <c r="B119" s="38" t="str">
        <f aca="false">IF($AO119=0,"---",IF($AS119&gt;1,"❌ KAL D"&amp;$AS119,IF($AT119&gt;1,"❌ KAL S"&amp;$AT119,IF($AU119&gt;1,"❌ KAL TD"&amp;$AU119,CHOOSE($AO119,"Po","Út","St","Čt","Pá","So","Ne")))))</f>
        <v>---</v>
      </c>
      <c r="C119" s="31" t="str">
        <f aca="false">IF($AP119=0,"---",IF($AS119&gt;1,"❌ KAL D"&amp;$AS119,IF($AT119&gt;1,"❌ KAL S"&amp;$AT119,IF($AU119&gt;1,"❌ KAL TD"&amp;$AU119,CHOOSE($AP119,"PRACOVNÍ DEN","VÍKEND","SVÁTEK","VÍKEND +SVÁTEK")))))</f>
        <v>---</v>
      </c>
      <c r="D119" s="24" t="str">
        <f aca="false">IF($AR119=0,"---",IF($AS119&gt;1,"❌ KAL D"&amp;$AS119,IF($AT119&gt;1,"❌ KAL S"&amp;$AT119,IF($AU119&gt;1,"❌ KAL TD"&amp;$AU119,CHOOSE($AR119,"Velký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119" s="39" t="str">
        <f aca="false">IF($AN119=0,"---",IF($AS119&gt;1,"❌ KAL D"&amp;$AS119,IF($AT119&gt;1,"❌ KAL S"&amp;$AT119,IF($AU119&gt;1,"❌ KAL TD"&amp;$AU119,$AN119))))</f>
        <v>---</v>
      </c>
      <c r="F119" s="40"/>
      <c r="G119" s="41"/>
      <c r="H119" s="41"/>
      <c r="I119" s="42" t="str">
        <f aca="false">IF($AX119=0,"---",IF($AZ119=0,"❌ PD1 0",IF($AZ119=2,"❌ PD1 2",IF($AZ119=3,"❌ PD1 3",TEXT(INT($AX119/60),"00")&amp;":"&amp;TEXT(MOD($AX119,60),"00")&amp;":00"))))</f>
        <v>---</v>
      </c>
      <c r="J119" s="41"/>
      <c r="K119" s="41"/>
      <c r="L119" s="42" t="str">
        <f aca="false">IF($BA119=0,"---",IF($BC119=0,"❌ PD2 0",IF($BC119=2,"❌ PD2 2",IF($BC119=3,"❌ PD2 3",TEXT(INT($BA119/60),"00")&amp;":"&amp;TEXT(MOD($BA119,60),"00")&amp;":00"))))</f>
        <v>---</v>
      </c>
      <c r="M119" s="41"/>
      <c r="N119" s="41"/>
      <c r="O119" s="42" t="str">
        <f aca="false">IF($BD119=0,"---",IF($BF119=0,"❌ PD3 0",IF($BF119=2,"❌ PD3 2",IF($BF119=3,"❌ PD3 3",TEXT(INT($BD119/60),"00")&amp;":"&amp;TEXT(MOD($BD119,60),"00")&amp;":00"))))</f>
        <v>---</v>
      </c>
      <c r="P119" s="42" t="str">
        <f aca="false">IF($BG119&lt;&gt;1,"❌ PD DEN "&amp;$BG119,IF($BL119=10,"❌ PD DEN 10",IF($BI119=6,"❌ PD DEN 6",IF($BK119=5,"⚠ PD DEN 5",IF($BH119=0,"---",TEXT(INT($BH119/60),"00")&amp;":"&amp;TEXT(MOD($BH119,60),"00")&amp;":00")))))</f>
        <v>---</v>
      </c>
      <c r="Q119" s="43" t="str">
        <f aca="false">IF($BT119=10,"❌ ZDPD 10",IF($BS119=9,"❌ ZDPD 9",IF($BQ119=5,"ℹ️ ZDPD 5",IF($BN119=0,"---",TEXT(INT($BN119/60),"00")&amp;":"&amp;TEXT(MOD($BN119,60),"00")&amp;":00"))))</f>
        <v>---</v>
      </c>
      <c r="R119" s="43" t="str">
        <f aca="false">IF($BT119=10,"❌ PR PŘES 10",IF($BS119=9,"❌ PR PŘES 9",IF($BQ119=5,"ℹ️ PR PŘES 5",IF($BO119=0,"---",TEXT(INT($BO119/60),"00")&amp;":"&amp;TEXT(MOD($BO119,60),"00")&amp;":00"))))</f>
        <v>---</v>
      </c>
      <c r="S119" s="44" t="str">
        <f aca="false">IF(NOT(ISNUMBER($G119)),"---",IF(AND($G119&gt;=TIME(0,0,0),$G119&lt;TIME(6,0,0)),$G119,"---"))</f>
        <v>---</v>
      </c>
      <c r="T119" s="44" t="str">
        <f aca="false">IF(AND($H119&lt;&gt;"",$G119&lt;TIME(6,0,0)),MIN($H119,TIME(6,0,0)),"---")</f>
        <v>---</v>
      </c>
      <c r="U119" s="44" t="str">
        <f aca="false">IF($H119&gt;TIME(22,0,0),MAX($G119,TIME(22,0,0)),"---")</f>
        <v>---</v>
      </c>
      <c r="V119" s="44" t="str">
        <f aca="false">IF($H119&gt;TIME(22,0,0),$H119,"---")</f>
        <v>---</v>
      </c>
      <c r="W119" s="45" t="str">
        <f aca="false">IF($CS119&lt;&gt;1,"❌ NPD "&amp;$CS119,IF($CB119&lt;&gt;1,"❌ NPD "&amp;$CB119,IF($BZ119=0,"---",TEXT(INT($BZ119/60),"00")&amp;":"&amp;TEXT(MOD($BZ119,60),"00")&amp;":00")))</f>
        <v>---</v>
      </c>
      <c r="X119" s="44" t="str">
        <f aca="false">IF(NOT(ISNUMBER($J119)),"---",IF(AND($J119&gt;=TIME(0,0,0),$J119&lt;TIME(6,0,0)),$J119,"---"))</f>
        <v>---</v>
      </c>
      <c r="Y119" s="44" t="str">
        <f aca="false">IF(AND($K119&lt;&gt;"",$J119&lt;TIME(6,0,0)),MIN($K119,TIME(6,0,0)),"---")</f>
        <v>---</v>
      </c>
      <c r="Z119" s="44" t="str">
        <f aca="false">IF($K119&gt;TIME(22,0,0),MAX($J119,TIME(22,0,0)),"---")</f>
        <v>---</v>
      </c>
      <c r="AA119" s="44" t="str">
        <f aca="false">IF($K119&gt;TIME(22,0,0),$K119,"---")</f>
        <v>---</v>
      </c>
      <c r="AB119" s="44" t="str">
        <f aca="false">IF($CS119&lt;&gt;1,"❌ NPD "&amp;$CS119,IF($CI119&lt;&gt;1,"❌ NPD "&amp;$CI119,IF($CG119=0,"---",TEXT(INT($CG119/60),"00")&amp;":"&amp;TEXT(MOD($CG119,60),"00")&amp;":00")))</f>
        <v>---</v>
      </c>
      <c r="AC119" s="44" t="str">
        <f aca="false">IF(NOT(ISNUMBER($M119)),"---",IF(AND($M119&gt;=TIME(0,0,0),$M119&lt;TIME(6,0,0)),$M119,"---"))</f>
        <v>---</v>
      </c>
      <c r="AD119" s="44" t="str">
        <f aca="false">IF(AND($N119&lt;&gt;"",$M119&lt;TIME(6,0,0)),MIN($N119,TIME(6,0,0)),"---")</f>
        <v>---</v>
      </c>
      <c r="AE119" s="44" t="str">
        <f aca="false">IF($N119&gt;TIME(22,0,0),MAX($M119,TIME(22,0,0)),"---")</f>
        <v>---</v>
      </c>
      <c r="AF119" s="44" t="str">
        <f aca="false">IF($N119&gt;TIME(22,0,0),$N119,"---")</f>
        <v>---</v>
      </c>
      <c r="AG119" s="46" t="str">
        <f aca="false">IF($CS119&lt;&gt;1,"❌ NPD "&amp;$CS119,IF($CP119&lt;&gt;1,"❌ NPD "&amp;$CP119,IF($CN119=0,"---",TEXT(INT($CN119/60),"00")&amp;":"&amp;TEXT(MOD($CN119,60),"00")&amp;":00")))</f>
        <v>---</v>
      </c>
      <c r="AH119" s="46" t="str">
        <f aca="false">IF($CS119&lt;&gt;1,"❌ NPD "&amp;$CS119,IF(MIN($CB119,$CI119,$CP119)&lt;&gt;1,"❌ NPD "&amp;MIN($CB119,$CI119,CP119),IF($CQ119=0,"---",TEXT(INT($CQ119/60),"00")&amp;":"&amp;TEXT(MOD($CQ119,60),"00")&amp;":00")))</f>
        <v>---</v>
      </c>
      <c r="AI119" s="46" t="str">
        <f aca="false">IF($CV119&lt;&gt;1,"❌ PR VÍK "&amp;$CV119,IF($CW119=10,"❌ PR VÍK 10",IF($CU119=0,"---",TEXT(INT($CT119/60),"00")&amp;":"&amp;TEXT(MOD($CT119,60),"00")&amp;":00")))</f>
        <v>---</v>
      </c>
      <c r="AJ119" s="45" t="str">
        <f aca="false">IF($CZ119&lt;&gt;1,"❌ PR SV "&amp;$CZ119,IF($DA119=10,"❌ PR SV 10",IF($CX119=0,"---",TEXT(INT($CX119/60),"00")&amp;":"&amp;TEXT(MOD($CX119,60),"00")&amp;":00")))</f>
        <v>---</v>
      </c>
      <c r="AK119" s="19"/>
      <c r="AL119" s="39" t="n">
        <f aca="false">IF($AQ119=0,0,IF($AQ119&lt;&gt;0,YEAR($AQ$15)))</f>
        <v>0</v>
      </c>
      <c r="AM119" s="39" t="n">
        <f aca="false">IF($AQ119=0,0,IF($AQ119&lt;&gt;0,CHOOSE(MONTH($AQ$15), 1,2,3,4,5,6, 7,8,9,10,11,12)))</f>
        <v>0</v>
      </c>
      <c r="AN119" s="39" t="n">
        <f aca="false">IF($AQ119=0,0,WEEKNUM($AQ119,2))</f>
        <v>0</v>
      </c>
      <c r="AO119" s="47" t="n">
        <f aca="false">IF($AQ119=0,0,WEEKDAY($AQ119,2))</f>
        <v>0</v>
      </c>
      <c r="AP119" s="48" t="n">
        <f aca="false">IF($AQ119=0,0, IF(AND($AO119&gt;5,$AR119&lt;&gt;0),4, IF($AR119&lt;&gt;0,3, IF($AO119&gt;5,2, 1))))</f>
        <v>0</v>
      </c>
      <c r="AQ119" s="61" t="n">
        <f aca="false">IF($AQ115=0,0,IF(MONTH($AQ115+1)=MONTH($AQ115),$AQ115+1,0))</f>
        <v>0</v>
      </c>
      <c r="AR119" s="50" t="n">
        <f aca="false">IF($AO119=0,0, IF(AND($AL$3&lt;&gt;0,$AQ119=$AL$3-2),1, IF(AND($AL$3&lt;&gt;0,$AQ119=$AL$3+1),2, IF(AND(DAY($AQ119)=1, MONTH($AQ119)=1),3, IF(AND(DAY($AQ119)=1, MONTH($AQ119)=5),4, IF(AND(DAY($AQ119)=8, MONTH($AQ119)=5),5, IF(AND(DAY($AQ119)=5, MONTH($AQ119)=7),6, IF(AND(DAY($AQ119)=6, MONTH($AQ119)=7),7, IF(AND(DAY($AQ119)=28, MONTH($AQ119)=9),8, IF(AND(DAY($AQ119)=28, MONTH($AQ119)=10),9, IF(AND(DAY($AQ119)=17, MONTH($AQ119)=11),10, IF(AND(DAY($AQ119)=24, MONTH($AQ119)=12),11, IF(AND(DAY($AQ119)=25, MONTH($AQ119)=12),12, IF(AND(DAY($AQ119)=26, MONTH($AQ119)=12),13,0))))))))))))))</f>
        <v>0</v>
      </c>
      <c r="AS119" s="50" t="n">
        <f aca="false">IF($AQ119=0,IF(OR($AO119&lt;&gt;0,$AP119&lt;&gt;0,$AR119&lt;&gt;0),2,1),IF(WEEKDAY($AQ119,2)&lt;&gt;$AO119,3,1))</f>
        <v>1</v>
      </c>
      <c r="AT119" s="50" t="n">
        <f aca="false">IF($AR119=0,1,IF(OR($AR119&lt;1,$AR119&gt;13),3,IF($AQ119=0,2,1)))</f>
        <v>1</v>
      </c>
      <c r="AU119" s="50" t="n">
        <f aca="false">IF($AQ119=0,1,IF(AND($AO119&gt;5,$AR119&lt;&gt;0, $AP119&lt;&gt;4),4,IF(AND($AR119&lt;&gt;0,$AP119&lt;&gt;3,$AO119&lt;=5),3,IF(AND($AO119&gt;5,$AP119&lt;&gt;2,$AR119=0),2,IF(AND($AO119&lt;=5,$AR119=0,$AP119&lt;&gt;1),2,1)))))</f>
        <v>1</v>
      </c>
      <c r="AV119" s="50" t="n">
        <f aca="false">IF(MAX($AS119,$AT119,$AU119)=1,1,MAX($AS119,$AT119,$AU119))</f>
        <v>1</v>
      </c>
      <c r="AX119" s="51" t="n">
        <f aca="false">IF(OR($G119="",$H119=""),0,MAX(0,($H119-$G119)*1440))</f>
        <v>0</v>
      </c>
      <c r="AY119" s="52" t="n">
        <f aca="false">$AX119/60</f>
        <v>0</v>
      </c>
      <c r="AZ119" s="53" t="n">
        <f aca="false">IF(OR($G119="",$H119=""),1,IF(NOT(AND(ISNUMBER($G119),ISNUMBER($H119))),0,IF($H119&lt;$G119,2,IF($BH119=3,3,1))))</f>
        <v>1</v>
      </c>
      <c r="BA119" s="51" t="n">
        <f aca="false">IF(OR($J119="",$K119=""),0,MAX(0,($K119-$J119)*1440))</f>
        <v>0</v>
      </c>
      <c r="BB119" s="54" t="n">
        <f aca="false">$BA119/60</f>
        <v>0</v>
      </c>
      <c r="BC119" s="53" t="n">
        <f aca="false">IF(OR($J119="",$K119=""),1,IF(NOT(AND(ISNUMBER($J119),ISNUMBER($K119))),0,IF($K119&lt;$J119,2,IF($BH119=3,3,1))))</f>
        <v>1</v>
      </c>
      <c r="BD119" s="51" t="n">
        <f aca="false">IF(OR($M119="",$N119=""),0,MAX(0,($N119-$M119)*1440))</f>
        <v>0</v>
      </c>
      <c r="BE119" s="54" t="n">
        <f aca="false">$BD119/60</f>
        <v>0</v>
      </c>
      <c r="BF119" s="53" t="n">
        <f aca="false">IF(OR($M119="",$N119=""),1,IF(NOT(AND(ISNUMBER($M119),ISNUMBER($N119))),0,IF($N119&lt;$M119,2,IF($BH119=3,3,1))))</f>
        <v>1</v>
      </c>
      <c r="BG119" s="53" t="n">
        <f aca="false">IF(COUNTIF(AZ119,0)+COUNTIF(BC119,0)+COUNTIF(BF119,0)&gt;0,0,IF(COUNTIF(AZ119,2)+COUNTIF(BC119,2)+COUNTIF(BF119,2)&gt;0,2,IF(COUNTIF(AZ119,3)+COUNTIF(BC119,3)+COUNTIF(BF119,3)&gt;0,3,1)))</f>
        <v>1</v>
      </c>
      <c r="BH119" s="55" t="n">
        <f aca="false">IFERROR(($H119-$G119)*1440, 0)  + IFERROR(($K119-$J119)*1440, 0)  + IFERROR(($N119-$M119)*1440, 0)</f>
        <v>0</v>
      </c>
      <c r="BI119" s="56" t="n">
        <f aca="false">IF($BG119&lt;&gt;1,$BG119,IF(ABS($BH119-($AX119 +$BA119+ $BD119))&lt; 0.0001,1,6))</f>
        <v>1</v>
      </c>
      <c r="BJ119" s="57" t="n">
        <f aca="false">IF($BH119=3,3,IF($BH119=0,0,$BH119/60))</f>
        <v>0</v>
      </c>
      <c r="BK119" s="53" t="n">
        <f aca="false">IF($BG119&lt;&gt;1,$BG119,IF(ABS($BJ119*60-$BH119)&lt;0.0001,1,5))</f>
        <v>1</v>
      </c>
      <c r="BL119" s="53" t="n">
        <f aca="false">IF($BH119=0,1,IF(ABS($BH119-($AX119+$BA119+$BD119))&lt;0.0001,1,10))</f>
        <v>1</v>
      </c>
      <c r="BN119" s="58" t="n">
        <f aca="false">IF($BT119=10,10,IF($AP119&lt;&gt;1,0,IF(ISNUMBER($R$4),($R$4*60)/5,480)))</f>
        <v>0</v>
      </c>
      <c r="BO119" s="58" t="n">
        <f aca="false">IF($BG119&lt;&gt;1,$BG119,IF($AP119=1,MAX(0,$BH119-$BN119),$BH119))</f>
        <v>0</v>
      </c>
      <c r="BP119" s="57" t="n">
        <f aca="false">IF($BG119&lt;&gt;1, 0, ROUND($BO119/60,4))</f>
        <v>0</v>
      </c>
      <c r="BQ119" s="53" t="n">
        <f aca="false">IF($BG119&lt;&gt;1, $BG119,
 IF(ABS($BO119/60-$BP119)&lt; 0.0001,1,5))</f>
        <v>1</v>
      </c>
      <c r="BR119" s="53" t="n">
        <f aca="false">$BQ119</f>
        <v>1</v>
      </c>
      <c r="BS119" s="53" t="n">
        <f aca="false">IF($BH119&lt;&gt;1,1,IF(NOT(ISNUMBER($BO119)),9,IF($BO119&lt;0,9,IF($BO119&gt;$BH119,9,1))))</f>
        <v>1</v>
      </c>
      <c r="BT119" s="53" t="n">
        <f aca="false">IF($R$4="",1,IF(NOT(ISNUMBER($R$4)),10,IF($R$4&lt;=0,10,IF($R$4&gt;40,10,IF(MOD($R$4,1)&lt;&gt;0,10,1)))))</f>
        <v>1</v>
      </c>
      <c r="BV119" s="55" t="n">
        <f aca="false">IF(OR($G119="",$H119=""),0,MAX(0,(MIN($H119,TIME(6,0,0))-MAX($G119,TIME(0,0,0))) * 1440))</f>
        <v>0</v>
      </c>
      <c r="BW119" s="54" t="n">
        <f aca="false">$BV119/60</f>
        <v>0</v>
      </c>
      <c r="BX119" s="55" t="n">
        <f aca="false">IF(OR($G119="",$H119=""),0,MAX(0,(MIN($H119,1)-MAX($G119,TIME(22,0,0)))*1440))</f>
        <v>0</v>
      </c>
      <c r="BY119" s="54" t="n">
        <f aca="false">$BX119/60</f>
        <v>0</v>
      </c>
      <c r="BZ119" s="55" t="n">
        <f aca="false">$BV119+$BX119</f>
        <v>0</v>
      </c>
      <c r="CA119" s="54" t="n">
        <f aca="false">$BW119+$BY119</f>
        <v>0</v>
      </c>
      <c r="CB119" s="56" t="n">
        <f aca="false">IF($AX119=0,1,IF(NOT(ISNUMBER($BZ119)),0,IF($BZ119&lt;0,7,IF($BZ119&gt;$AX119,8,IF(NOT(ISNUMBER($AX119)),10,1)))))</f>
        <v>1</v>
      </c>
      <c r="CC119" s="55" t="n">
        <f aca="false">IF(OR($J119="",$K119=""),0,MAX(0,(MIN($K119,TIME(6,0,0))-MAX($J119,TIME(0,0,0))) * 1440))</f>
        <v>0</v>
      </c>
      <c r="CD119" s="54" t="n">
        <f aca="false">$CC119/60</f>
        <v>0</v>
      </c>
      <c r="CE119" s="55" t="n">
        <f aca="false">IF(OR($J119="",$K119=""),0,MAX(0,(MIN($K119,1)-MAX($J119,TIME(22,0,0)))*1440))</f>
        <v>0</v>
      </c>
      <c r="CF119" s="54" t="n">
        <f aca="false">$CE119/60</f>
        <v>0</v>
      </c>
      <c r="CG119" s="55" t="n">
        <f aca="false">$CC119+$CE119</f>
        <v>0</v>
      </c>
      <c r="CH119" s="54" t="n">
        <f aca="false">$CD119+$CF119</f>
        <v>0</v>
      </c>
      <c r="CI119" s="56" t="n">
        <f aca="false">IF($BA119=0,1,IF(NOT(ISNUMBER($CG119)),0,IF($CG119&lt;0,7,IF($CG119&gt;$BA119,8,IF(NOT(ISNUMBER($BA119)),10,1)))))</f>
        <v>1</v>
      </c>
      <c r="CJ119" s="55" t="n">
        <f aca="false">IF(OR($M119="",$N119=""),0,MAX(0,(MIN($N119,TIME(6,0,0))-MAX($M119,TIME(0,0,0)))* 1440))</f>
        <v>0</v>
      </c>
      <c r="CK119" s="54" t="n">
        <f aca="false">$CJ119/60</f>
        <v>0</v>
      </c>
      <c r="CL119" s="55" t="n">
        <f aca="false">IF(OR($M119="",$N119=""),0,MAX(0,(MIN($N119,1)-MAX($M119,TIME(22,0,0)))*1440))</f>
        <v>0</v>
      </c>
      <c r="CM119" s="54" t="n">
        <f aca="false">$CL119/60</f>
        <v>0</v>
      </c>
      <c r="CN119" s="55" t="n">
        <f aca="false">$CJ119+$CL119</f>
        <v>0</v>
      </c>
      <c r="CO119" s="54" t="n">
        <f aca="false">$CK119+$CM119</f>
        <v>0</v>
      </c>
      <c r="CP119" s="56" t="n">
        <f aca="false">IF($BD119=0,1,IF(NOT(ISNUMBER($CN119)),0,IF($CN119&lt;0,7,IF($CN119&gt;$BD119,8,IF(NOT(ISNUMBER($BD119)),10,1)))))</f>
        <v>1</v>
      </c>
      <c r="CQ119" s="55" t="n">
        <f aca="false">$BZ119+$CG119+$CN119</f>
        <v>0</v>
      </c>
      <c r="CR119" s="54" t="n">
        <f aca="false">$CA119+$CH119+$CO119</f>
        <v>0</v>
      </c>
      <c r="CS119" s="53" t="n">
        <f aca="false">IF($BG119&lt;&gt;1,$BG119,IF(OR(AND($G119&lt;&gt;"",NOT(ISNUMBER($G119))),AND($H119&lt;&gt;"",NOT(ISNUMBER($H119))),AND($J119&lt;&gt;"",NOT(ISNUMBER($J119))),AND($K119&lt;&gt;"",NOT(ISNUMBER($K119))),AND($M119&lt;&gt;"",NOT(ISNUMBER($M119))),AND($N119&lt;&gt;"",NOT(ISNUMBER($N119)))),0,IF($CQ119&gt;$BH119,10,IF(ABS($CQ119/60-$CR119) &lt; 0.0001,1,5))))</f>
        <v>1</v>
      </c>
      <c r="CT119" s="55" t="n">
        <f aca="false">IF(OR($AP119=2,$AP119=4), $BH119,0)</f>
        <v>0</v>
      </c>
      <c r="CU119" s="54" t="n">
        <f aca="false">$CT119/60</f>
        <v>0</v>
      </c>
      <c r="CV119" s="53" t="n">
        <f aca="false">IF($BG119&lt;&gt;1,$BG119,IF($CT119&gt;$BH119,10,IF(ABS($CT119/60-$CU119) &lt; 0.0001,1,5)))</f>
        <v>1</v>
      </c>
      <c r="CW119" s="53" t="n">
        <f aca="false">IF($BS119=10,10,IF($BH119=0,1,IF(NOT(ISNUMBER($CT119)),10,IF($CT119&lt;0,10,IF($CT119&gt;$BH119,10,1)))))</f>
        <v>1</v>
      </c>
      <c r="CX119" s="55" t="n">
        <f aca="false">IF(OR($AP119=3,$AP119=4), $BH119,0)</f>
        <v>0</v>
      </c>
      <c r="CY119" s="54" t="n">
        <f aca="false">$CX119/60</f>
        <v>0</v>
      </c>
      <c r="CZ119" s="53" t="n">
        <f aca="false">IF($BG119&lt;&gt;1,$BG119,IF($CX119&gt;$BH119,10,IF(ABS($CX119/60-$CY119)&lt;0.0001,1,5)))</f>
        <v>1</v>
      </c>
      <c r="DA119" s="53" t="n">
        <f aca="false">IF($BS119=10,10,IF($BH119=0,1,IF(NOT(ISNUMBER($CW119)),10,IF($CW119&lt;0,10,IF($CW119&gt;$BH119,10,1)))))</f>
        <v>1</v>
      </c>
      <c r="DC119" s="59" t="s">
        <v>250</v>
      </c>
      <c r="DD119" s="59" t="n">
        <v>3</v>
      </c>
      <c r="DE119" s="59" t="s">
        <v>195</v>
      </c>
      <c r="DF119" s="59" t="s">
        <v>266</v>
      </c>
      <c r="DG119" s="59" t="s">
        <v>267</v>
      </c>
      <c r="DH119" s="59" t="s">
        <v>268</v>
      </c>
      <c r="DI119" s="59" t="s">
        <v>269</v>
      </c>
      <c r="DJ119" s="59"/>
      <c r="DK119" s="59"/>
    </row>
    <row r="120" customFormat="false" ht="15" hidden="false" customHeight="true" outlineLevel="0" collapsed="false">
      <c r="A120" s="60"/>
      <c r="B120" s="38"/>
      <c r="C120" s="31"/>
      <c r="D120" s="24"/>
      <c r="E120" s="39"/>
      <c r="F120" s="40"/>
      <c r="G120" s="41"/>
      <c r="H120" s="41"/>
      <c r="I120" s="42"/>
      <c r="J120" s="41"/>
      <c r="K120" s="41"/>
      <c r="L120" s="42"/>
      <c r="M120" s="41"/>
      <c r="N120" s="41"/>
      <c r="O120" s="42"/>
      <c r="P120" s="42"/>
      <c r="Q120" s="43"/>
      <c r="R120" s="43"/>
      <c r="S120" s="44"/>
      <c r="T120" s="44"/>
      <c r="U120" s="44"/>
      <c r="V120" s="44"/>
      <c r="W120" s="45"/>
      <c r="X120" s="44"/>
      <c r="Y120" s="44"/>
      <c r="Z120" s="44"/>
      <c r="AA120" s="44"/>
      <c r="AB120" s="44"/>
      <c r="AC120" s="44"/>
      <c r="AD120" s="44"/>
      <c r="AE120" s="44"/>
      <c r="AF120" s="44"/>
      <c r="AG120" s="46"/>
      <c r="AH120" s="46"/>
      <c r="AI120" s="46"/>
      <c r="AJ120" s="45"/>
      <c r="AK120" s="19"/>
      <c r="AL120" s="39"/>
      <c r="AM120" s="39"/>
      <c r="AN120" s="39"/>
      <c r="AO120" s="47"/>
      <c r="AP120" s="48"/>
      <c r="AQ120" s="61"/>
      <c r="AR120" s="50"/>
      <c r="AS120" s="50"/>
      <c r="AT120" s="50"/>
      <c r="AU120" s="50"/>
      <c r="AV120" s="50"/>
      <c r="AX120" s="51"/>
      <c r="AY120" s="52"/>
      <c r="AZ120" s="53" t="s">
        <v>147</v>
      </c>
      <c r="BA120" s="51"/>
      <c r="BB120" s="54"/>
      <c r="BC120" s="53"/>
      <c r="BD120" s="51"/>
      <c r="BE120" s="54"/>
      <c r="BF120" s="53"/>
      <c r="BG120" s="53"/>
      <c r="BH120" s="55"/>
      <c r="BI120" s="56"/>
      <c r="BJ120" s="57"/>
      <c r="BK120" s="53"/>
      <c r="BL120" s="53"/>
      <c r="BN120" s="58"/>
      <c r="BO120" s="58"/>
      <c r="BP120" s="57"/>
      <c r="BQ120" s="53" t="s">
        <v>148</v>
      </c>
      <c r="BR120" s="53"/>
      <c r="BS120" s="53"/>
      <c r="BT120" s="53"/>
      <c r="BV120" s="55"/>
      <c r="BW120" s="54"/>
      <c r="BX120" s="55"/>
      <c r="BY120" s="54"/>
      <c r="BZ120" s="55"/>
      <c r="CA120" s="54"/>
      <c r="CB120" s="56"/>
      <c r="CC120" s="55"/>
      <c r="CD120" s="54"/>
      <c r="CE120" s="55"/>
      <c r="CF120" s="54"/>
      <c r="CG120" s="55"/>
      <c r="CH120" s="54"/>
      <c r="CI120" s="56"/>
      <c r="CJ120" s="55"/>
      <c r="CK120" s="54"/>
      <c r="CL120" s="55"/>
      <c r="CM120" s="54"/>
      <c r="CN120" s="55"/>
      <c r="CO120" s="54"/>
      <c r="CP120" s="56"/>
      <c r="CQ120" s="55"/>
      <c r="CR120" s="54"/>
      <c r="CS120" s="53"/>
      <c r="CT120" s="55"/>
      <c r="CU120" s="54"/>
      <c r="CV120" s="53"/>
      <c r="CW120" s="53"/>
      <c r="CX120" s="55"/>
      <c r="CY120" s="54"/>
      <c r="CZ120" s="53"/>
      <c r="DA120" s="53"/>
      <c r="DC120" s="59"/>
      <c r="DD120" s="59"/>
      <c r="DE120" s="59"/>
      <c r="DF120" s="59"/>
      <c r="DG120" s="59"/>
      <c r="DH120" s="59"/>
      <c r="DI120" s="59"/>
      <c r="DJ120" s="59"/>
      <c r="DK120" s="59"/>
    </row>
    <row r="121" customFormat="false" ht="15" hidden="false" customHeight="true" outlineLevel="0" collapsed="false">
      <c r="A121" s="60"/>
      <c r="B121" s="38"/>
      <c r="C121" s="31"/>
      <c r="D121" s="24"/>
      <c r="E121" s="39"/>
      <c r="F121" s="40"/>
      <c r="G121" s="41"/>
      <c r="H121" s="41"/>
      <c r="I121" s="42"/>
      <c r="J121" s="41"/>
      <c r="K121" s="41"/>
      <c r="L121" s="42"/>
      <c r="M121" s="41"/>
      <c r="N121" s="41"/>
      <c r="O121" s="42"/>
      <c r="P121" s="42"/>
      <c r="Q121" s="43"/>
      <c r="R121" s="43"/>
      <c r="S121" s="44"/>
      <c r="T121" s="44"/>
      <c r="U121" s="44"/>
      <c r="V121" s="44"/>
      <c r="W121" s="45"/>
      <c r="X121" s="44"/>
      <c r="Y121" s="44"/>
      <c r="Z121" s="44"/>
      <c r="AA121" s="44"/>
      <c r="AB121" s="44"/>
      <c r="AC121" s="44"/>
      <c r="AD121" s="44"/>
      <c r="AE121" s="44"/>
      <c r="AF121" s="44"/>
      <c r="AG121" s="46"/>
      <c r="AH121" s="46"/>
      <c r="AI121" s="46"/>
      <c r="AJ121" s="45"/>
      <c r="AK121" s="19"/>
      <c r="AL121" s="39"/>
      <c r="AM121" s="39"/>
      <c r="AN121" s="39"/>
      <c r="AO121" s="47"/>
      <c r="AP121" s="48"/>
      <c r="AQ121" s="61"/>
      <c r="AR121" s="50"/>
      <c r="AS121" s="50"/>
      <c r="AT121" s="50"/>
      <c r="AU121" s="50"/>
      <c r="AV121" s="50"/>
      <c r="AX121" s="51"/>
      <c r="AY121" s="52"/>
      <c r="AZ121" s="53" t="s">
        <v>149</v>
      </c>
      <c r="BA121" s="51"/>
      <c r="BB121" s="54"/>
      <c r="BC121" s="53"/>
      <c r="BD121" s="51"/>
      <c r="BE121" s="54"/>
      <c r="BF121" s="53"/>
      <c r="BG121" s="53"/>
      <c r="BH121" s="55"/>
      <c r="BI121" s="56"/>
      <c r="BJ121" s="57"/>
      <c r="BK121" s="53"/>
      <c r="BL121" s="53"/>
      <c r="BN121" s="58"/>
      <c r="BO121" s="58"/>
      <c r="BP121" s="57"/>
      <c r="BQ121" s="57"/>
      <c r="BR121" s="53"/>
      <c r="BS121" s="53"/>
      <c r="BT121" s="53"/>
      <c r="BV121" s="55"/>
      <c r="BW121" s="54"/>
      <c r="BX121" s="55"/>
      <c r="BY121" s="54"/>
      <c r="BZ121" s="55"/>
      <c r="CA121" s="54"/>
      <c r="CB121" s="56"/>
      <c r="CC121" s="55"/>
      <c r="CD121" s="54"/>
      <c r="CE121" s="55"/>
      <c r="CF121" s="54"/>
      <c r="CG121" s="55"/>
      <c r="CH121" s="54"/>
      <c r="CI121" s="56"/>
      <c r="CJ121" s="55"/>
      <c r="CK121" s="54"/>
      <c r="CL121" s="55"/>
      <c r="CM121" s="54"/>
      <c r="CN121" s="55"/>
      <c r="CO121" s="54"/>
      <c r="CP121" s="56"/>
      <c r="CQ121" s="55"/>
      <c r="CR121" s="54"/>
      <c r="CS121" s="53"/>
      <c r="CT121" s="55"/>
      <c r="CU121" s="54"/>
      <c r="CV121" s="53"/>
      <c r="CW121" s="53"/>
      <c r="CX121" s="55"/>
      <c r="CY121" s="54"/>
      <c r="CZ121" s="53"/>
      <c r="DA121" s="53"/>
      <c r="DC121" s="59"/>
      <c r="DD121" s="59"/>
      <c r="DE121" s="59"/>
      <c r="DF121" s="59"/>
      <c r="DG121" s="59"/>
      <c r="DH121" s="59"/>
      <c r="DI121" s="59"/>
      <c r="DJ121" s="59"/>
      <c r="DK121" s="59"/>
    </row>
    <row r="122" customFormat="false" ht="15" hidden="false" customHeight="true" outlineLevel="0" collapsed="false">
      <c r="A122" s="60"/>
      <c r="B122" s="38"/>
      <c r="C122" s="31"/>
      <c r="D122" s="24"/>
      <c r="E122" s="39"/>
      <c r="F122" s="40"/>
      <c r="G122" s="41"/>
      <c r="H122" s="41"/>
      <c r="I122" s="42"/>
      <c r="J122" s="41"/>
      <c r="K122" s="41"/>
      <c r="L122" s="42"/>
      <c r="M122" s="41"/>
      <c r="N122" s="41"/>
      <c r="O122" s="42"/>
      <c r="P122" s="42"/>
      <c r="Q122" s="43"/>
      <c r="R122" s="43"/>
      <c r="S122" s="44"/>
      <c r="T122" s="44"/>
      <c r="U122" s="44"/>
      <c r="V122" s="44"/>
      <c r="W122" s="45"/>
      <c r="X122" s="44"/>
      <c r="Y122" s="44"/>
      <c r="Z122" s="44"/>
      <c r="AA122" s="44"/>
      <c r="AB122" s="44"/>
      <c r="AC122" s="44"/>
      <c r="AD122" s="44"/>
      <c r="AE122" s="44"/>
      <c r="AF122" s="44"/>
      <c r="AG122" s="46"/>
      <c r="AH122" s="46"/>
      <c r="AI122" s="46"/>
      <c r="AJ122" s="45"/>
      <c r="AK122" s="19"/>
      <c r="AL122" s="39"/>
      <c r="AM122" s="39"/>
      <c r="AN122" s="39"/>
      <c r="AO122" s="47"/>
      <c r="AP122" s="48"/>
      <c r="AQ122" s="61"/>
      <c r="AR122" s="50"/>
      <c r="AS122" s="50"/>
      <c r="AT122" s="50"/>
      <c r="AU122" s="50"/>
      <c r="AV122" s="50"/>
      <c r="AX122" s="51"/>
      <c r="AY122" s="52"/>
      <c r="AZ122" s="53" t="s">
        <v>150</v>
      </c>
      <c r="BA122" s="51"/>
      <c r="BB122" s="54"/>
      <c r="BC122" s="53"/>
      <c r="BD122" s="51"/>
      <c r="BE122" s="54"/>
      <c r="BF122" s="53"/>
      <c r="BG122" s="53"/>
      <c r="BH122" s="55"/>
      <c r="BI122" s="56"/>
      <c r="BJ122" s="57"/>
      <c r="BK122" s="53"/>
      <c r="BL122" s="53"/>
      <c r="BN122" s="58"/>
      <c r="BO122" s="58"/>
      <c r="BP122" s="57"/>
      <c r="BQ122" s="57"/>
      <c r="BR122" s="53"/>
      <c r="BS122" s="53"/>
      <c r="BT122" s="53"/>
      <c r="BV122" s="55"/>
      <c r="BW122" s="54"/>
      <c r="BX122" s="55"/>
      <c r="BY122" s="54"/>
      <c r="BZ122" s="55"/>
      <c r="CA122" s="54"/>
      <c r="CB122" s="56"/>
      <c r="CC122" s="55"/>
      <c r="CD122" s="54"/>
      <c r="CE122" s="55"/>
      <c r="CF122" s="54"/>
      <c r="CG122" s="55"/>
      <c r="CH122" s="54"/>
      <c r="CI122" s="56"/>
      <c r="CJ122" s="55"/>
      <c r="CK122" s="54"/>
      <c r="CL122" s="55"/>
      <c r="CM122" s="54"/>
      <c r="CN122" s="55"/>
      <c r="CO122" s="54"/>
      <c r="CP122" s="56"/>
      <c r="CQ122" s="55"/>
      <c r="CR122" s="54"/>
      <c r="CS122" s="53"/>
      <c r="CT122" s="55"/>
      <c r="CU122" s="54"/>
      <c r="CV122" s="53"/>
      <c r="CW122" s="53"/>
      <c r="CX122" s="55"/>
      <c r="CY122" s="54"/>
      <c r="CZ122" s="53"/>
      <c r="DA122" s="53"/>
      <c r="DC122" s="59"/>
      <c r="DD122" s="59"/>
      <c r="DE122" s="59"/>
      <c r="DF122" s="59"/>
      <c r="DG122" s="59"/>
      <c r="DH122" s="59"/>
      <c r="DI122" s="59"/>
      <c r="DJ122" s="59"/>
      <c r="DK122" s="59"/>
    </row>
    <row r="123" customFormat="false" ht="15" hidden="false" customHeight="true" outlineLevel="0" collapsed="false">
      <c r="A123" s="60" t="str">
        <f aca="false">IF($AQ123=0,"---",IF($AS123&gt;1,"❌ KAL D"&amp;$AS123,IF($AT123&gt;1,"❌ KAL S"&amp;$AT123,IF($AU123&gt;1,"❌ KAL TD"&amp;$AU123,DATE(YEAR($AQ123),MONTH($AQ123),DAY($AQ123))))))</f>
        <v>---</v>
      </c>
      <c r="B123" s="38" t="str">
        <f aca="false">IF($AO123=0,"---",IF($AS123&gt;1,"❌ KAL D"&amp;$AS123,IF($AT123&gt;1,"❌ KAL S"&amp;$AT123,IF($AU123&gt;1,"❌ KAL TD"&amp;$AU123,CHOOSE($AO123,"Po","Út","St","Čt","Pá","So","Ne")))))</f>
        <v>---</v>
      </c>
      <c r="C123" s="31" t="str">
        <f aca="false">IF($AP123=0,"---",IF($AS123&gt;1,"❌ KAL D"&amp;$AS123,IF($AT123&gt;1,"❌ KAL S"&amp;$AT123,IF($AU123&gt;1,"❌ KAL TD"&amp;$AU123,CHOOSE($AP123,"PRACOVNÍ DEN","VÍKEND","SVÁTEK","VÍKEND +SVÁTEK")))))</f>
        <v>---</v>
      </c>
      <c r="D123" s="24" t="str">
        <f aca="false">IF($AR123=0,"---",IF($AS123&gt;1,"❌ KAL D"&amp;$AS123,IF($AT123&gt;1,"❌ KAL S"&amp;$AT123,IF($AU123&gt;1,"❌ KAL TD"&amp;$AU123,CHOOSE($AR123,"Velký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123" s="39" t="str">
        <f aca="false">IF($AN123=0,"---",IF($AS123&gt;1,"❌ KAL D"&amp;$AS123,IF($AT123&gt;1,"❌ KAL S"&amp;$AT123,IF($AU123&gt;1,"❌ KAL TD"&amp;$AU123,$AN123))))</f>
        <v>---</v>
      </c>
      <c r="F123" s="40"/>
      <c r="G123" s="41"/>
      <c r="H123" s="41"/>
      <c r="I123" s="42" t="str">
        <f aca="false">IF($AX123=0,"---",IF($AZ123=0,"❌ PD1 0",IF($AZ123=2,"❌ PD1 2",IF($AZ123=3,"❌ PD1 3",TEXT(INT($AX123/60),"00")&amp;":"&amp;TEXT(MOD($AX123,60),"00")&amp;":00"))))</f>
        <v>---</v>
      </c>
      <c r="J123" s="41"/>
      <c r="K123" s="41"/>
      <c r="L123" s="42" t="str">
        <f aca="false">IF($BA123=0,"---",IF($BC123=0,"❌ PD2 0",IF($BC123=2,"❌ PD2 2",IF($BC123=3,"❌ PD2 3",TEXT(INT($BA123/60),"00")&amp;":"&amp;TEXT(MOD($BA123,60),"00")&amp;":00"))))</f>
        <v>---</v>
      </c>
      <c r="M123" s="41"/>
      <c r="N123" s="41"/>
      <c r="O123" s="42" t="str">
        <f aca="false">IF($BD123=0,"---",IF($BF123=0,"❌ PD3 0",IF($BF123=2,"❌ PD3 2",IF($BF123=3,"❌ PD3 3",TEXT(INT($BD123/60),"00")&amp;":"&amp;TEXT(MOD($BD123,60),"00")&amp;":00"))))</f>
        <v>---</v>
      </c>
      <c r="P123" s="42" t="str">
        <f aca="false">IF($BG123&lt;&gt;1,"❌ PD DEN "&amp;$BG123,IF($BL123=10,"❌ PD DEN 10",IF($BI123=6,"❌ PD DEN 6",IF($BK123=5,"⚠ PD DEN 5",IF($BH123=0,"---",TEXT(INT($BH123/60),"00")&amp;":"&amp;TEXT(MOD($BH123,60),"00")&amp;":00")))))</f>
        <v>---</v>
      </c>
      <c r="Q123" s="43" t="str">
        <f aca="false">IF($BT123=10,"❌ ZDPD 10",IF($BS123=9,"❌ ZDPD 9",IF($BQ123=5,"ℹ️ ZDPD 5",IF($BN123=0,"---",TEXT(INT($BN123/60),"00")&amp;":"&amp;TEXT(MOD($BN123,60),"00")&amp;":00"))))</f>
        <v>---</v>
      </c>
      <c r="R123" s="43" t="str">
        <f aca="false">IF($BT123=10,"❌ PR PŘES 10",IF($BS123=9,"❌ PR PŘES 9",IF($BQ123=5,"ℹ️ PR PŘES 5",IF($BO123=0,"---",TEXT(INT($BO123/60),"00")&amp;":"&amp;TEXT(MOD($BO123,60),"00")&amp;":00"))))</f>
        <v>---</v>
      </c>
      <c r="S123" s="44" t="str">
        <f aca="false">IF(NOT(ISNUMBER($G123)),"---",IF(AND($G123&gt;=TIME(0,0,0),$G123&lt;TIME(6,0,0)),$G123,"---"))</f>
        <v>---</v>
      </c>
      <c r="T123" s="44" t="str">
        <f aca="false">IF(AND($H123&lt;&gt;"",$G123&lt;TIME(6,0,0)),MIN($H123,TIME(6,0,0)),"---")</f>
        <v>---</v>
      </c>
      <c r="U123" s="44" t="str">
        <f aca="false">IF($H123&gt;TIME(22,0,0),MAX($G123,TIME(22,0,0)),"---")</f>
        <v>---</v>
      </c>
      <c r="V123" s="44" t="str">
        <f aca="false">IF($H123&gt;TIME(22,0,0),$H123,"---")</f>
        <v>---</v>
      </c>
      <c r="W123" s="45" t="str">
        <f aca="false">IF($CS123&lt;&gt;1,"❌ NPD "&amp;$CS123,IF($CB123&lt;&gt;1,"❌ NPD "&amp;$CB123,IF($BZ123=0,"---",TEXT(INT($BZ123/60),"00")&amp;":"&amp;TEXT(MOD($BZ123,60),"00")&amp;":00")))</f>
        <v>---</v>
      </c>
      <c r="X123" s="44" t="str">
        <f aca="false">IF(NOT(ISNUMBER($J123)),"---",IF(AND($J123&gt;=TIME(0,0,0),$J123&lt;TIME(6,0,0)),$J123,"---"))</f>
        <v>---</v>
      </c>
      <c r="Y123" s="44" t="str">
        <f aca="false">IF(AND($K123&lt;&gt;"",$J123&lt;TIME(6,0,0)),MIN($K123,TIME(6,0,0)),"---")</f>
        <v>---</v>
      </c>
      <c r="Z123" s="44" t="str">
        <f aca="false">IF($K123&gt;TIME(22,0,0),MAX($J123,TIME(22,0,0)),"---")</f>
        <v>---</v>
      </c>
      <c r="AA123" s="44" t="str">
        <f aca="false">IF($K123&gt;TIME(22,0,0),$K123,"---")</f>
        <v>---</v>
      </c>
      <c r="AB123" s="44" t="str">
        <f aca="false">IF($CS123&lt;&gt;1,"❌ NPD "&amp;$CS123,IF($CI123&lt;&gt;1,"❌ NPD "&amp;$CI123,IF($CG123=0,"---",TEXT(INT($CG123/60),"00")&amp;":"&amp;TEXT(MOD($CG123,60),"00")&amp;":00")))</f>
        <v>---</v>
      </c>
      <c r="AC123" s="44" t="str">
        <f aca="false">IF(NOT(ISNUMBER($M123)),"---",IF(AND($M123&gt;=TIME(0,0,0),$M123&lt;TIME(6,0,0)),$M123,"---"))</f>
        <v>---</v>
      </c>
      <c r="AD123" s="44" t="str">
        <f aca="false">IF(AND($N123&lt;&gt;"",$M123&lt;TIME(6,0,0)),MIN($N123,TIME(6,0,0)),"---")</f>
        <v>---</v>
      </c>
      <c r="AE123" s="44" t="str">
        <f aca="false">IF($N123&gt;TIME(22,0,0),MAX($M123,TIME(22,0,0)),"---")</f>
        <v>---</v>
      </c>
      <c r="AF123" s="44" t="str">
        <f aca="false">IF($N123&gt;TIME(22,0,0),$N123,"---")</f>
        <v>---</v>
      </c>
      <c r="AG123" s="46" t="str">
        <f aca="false">IF($CS123&lt;&gt;1,"❌ NPD "&amp;$CS123,IF($CP123&lt;&gt;1,"❌ NPD "&amp;$CP123,IF($CN123=0,"---",TEXT(INT($CN123/60),"00")&amp;":"&amp;TEXT(MOD($CN123,60),"00")&amp;":00")))</f>
        <v>---</v>
      </c>
      <c r="AH123" s="46" t="str">
        <f aca="false">IF($CS123&lt;&gt;1,"❌ NPD "&amp;$CS123,IF(MIN($CB123,$CI123,$CP123)&lt;&gt;1,"❌ NPD "&amp;MIN($CB123,$CI123,CP123),IF($CQ123=0,"---",TEXT(INT($CQ123/60),"00")&amp;":"&amp;TEXT(MOD($CQ123,60),"00")&amp;":00")))</f>
        <v>---</v>
      </c>
      <c r="AI123" s="46" t="str">
        <f aca="false">IF($CV123&lt;&gt;1,"❌ PR VÍK "&amp;$CV123,IF($CW123=10,"❌ PR VÍK 10",IF($CU123=0,"---",TEXT(INT($CT123/60),"00")&amp;":"&amp;TEXT(MOD($CT123,60),"00")&amp;":00")))</f>
        <v>---</v>
      </c>
      <c r="AJ123" s="45" t="str">
        <f aca="false">IF($CZ123&lt;&gt;1,"❌ PR SV "&amp;$CZ123,IF($DA123=10,"❌ PR SV 10",IF($CX123=0,"---",TEXT(INT($CX123/60),"00")&amp;":"&amp;TEXT(MOD($CX123,60),"00")&amp;":00")))</f>
        <v>---</v>
      </c>
      <c r="AK123" s="19"/>
      <c r="AL123" s="39" t="n">
        <f aca="false">IF($AQ123=0,0,IF($AQ123&lt;&gt;0,YEAR($AQ$15)))</f>
        <v>0</v>
      </c>
      <c r="AM123" s="39" t="n">
        <f aca="false">IF($AQ123=0,0,IF($AQ123&lt;&gt;0,CHOOSE(MONTH($AQ$15), 1,2,3,4,5,6, 7,8,9,10,11,12)))</f>
        <v>0</v>
      </c>
      <c r="AN123" s="39" t="n">
        <f aca="false">IF($AQ123=0,0,WEEKNUM($AQ123,2))</f>
        <v>0</v>
      </c>
      <c r="AO123" s="47" t="n">
        <f aca="false">IF($AQ123=0,0,WEEKDAY($AQ123,2))</f>
        <v>0</v>
      </c>
      <c r="AP123" s="48" t="n">
        <f aca="false">IF($AQ123=0,0, IF(AND($AO123&gt;5,$AR123&lt;&gt;0),4, IF($AR123&lt;&gt;0,3, IF($AO123&gt;5,2, 1))))</f>
        <v>0</v>
      </c>
      <c r="AQ123" s="61" t="n">
        <f aca="false">IF($AQ119=0,0,IF(MONTH($AQ119+1)=MONTH($AQ119),$AQ119+1,0))</f>
        <v>0</v>
      </c>
      <c r="AR123" s="50" t="n">
        <f aca="false">IF($AO123=0,0, IF(AND($AL$3&lt;&gt;0,$AQ123=$AL$3-2),1, IF(AND($AL$3&lt;&gt;0,$AQ123=$AL$3+1),2, IF(AND(DAY($AQ123)=1, MONTH($AQ123)=1),3, IF(AND(DAY($AQ123)=1, MONTH($AQ123)=5),4, IF(AND(DAY($AQ123)=8, MONTH($AQ123)=5),5, IF(AND(DAY($AQ123)=5, MONTH($AQ123)=7),6, IF(AND(DAY($AQ123)=6, MONTH($AQ123)=7),7, IF(AND(DAY($AQ123)=28, MONTH($AQ123)=9),8, IF(AND(DAY($AQ123)=28, MONTH($AQ123)=10),9, IF(AND(DAY($AQ123)=17, MONTH($AQ123)=11),10, IF(AND(DAY($AQ123)=24, MONTH($AQ123)=12),11, IF(AND(DAY($AQ123)=25, MONTH($AQ123)=12),12, IF(AND(DAY($AQ123)=26, MONTH($AQ123)=12),13,0))))))))))))))</f>
        <v>0</v>
      </c>
      <c r="AS123" s="50" t="n">
        <f aca="false">IF($AQ123=0,IF(OR($AO123&lt;&gt;0,$AP123&lt;&gt;0,$AR123&lt;&gt;0),2,1),IF(WEEKDAY($AQ123,2)&lt;&gt;$AO123,3,1))</f>
        <v>1</v>
      </c>
      <c r="AT123" s="50" t="n">
        <f aca="false">IF($AR123=0,1,IF(OR($AR123&lt;1,$AR123&gt;13),3,IF($AQ123=0,2,1)))</f>
        <v>1</v>
      </c>
      <c r="AU123" s="50" t="n">
        <f aca="false">IF($AQ123=0,1,IF(AND($AO123&gt;5,$AR123&lt;&gt;0, $AP123&lt;&gt;4),4,IF(AND($AR123&lt;&gt;0,$AP123&lt;&gt;3,$AO123&lt;=5),3,IF(AND($AO123&gt;5,$AP123&lt;&gt;2,$AR123=0),2,IF(AND($AO123&lt;=5,$AR123=0,$AP123&lt;&gt;1),2,1)))))</f>
        <v>1</v>
      </c>
      <c r="AV123" s="50" t="n">
        <f aca="false">IF(MAX($AS123,$AT123,$AU123)=1,1,MAX($AS123,$AT123,$AU123))</f>
        <v>1</v>
      </c>
      <c r="AX123" s="51" t="n">
        <f aca="false">IF(OR($G123="",$H123=""),0,MAX(0,($H123-$G123)*1440))</f>
        <v>0</v>
      </c>
      <c r="AY123" s="52" t="n">
        <f aca="false">$AX123/60</f>
        <v>0</v>
      </c>
      <c r="AZ123" s="53" t="n">
        <f aca="false">IF(OR($G123="",$H123=""),1,IF(NOT(AND(ISNUMBER($G123),ISNUMBER($H123))),0,IF($H123&lt;$G123,2,IF($BH123=3,3,1))))</f>
        <v>1</v>
      </c>
      <c r="BA123" s="51" t="n">
        <f aca="false">IF(OR($J123="",$K123=""),0,MAX(0,($K123-$J123)*1440))</f>
        <v>0</v>
      </c>
      <c r="BB123" s="54" t="n">
        <f aca="false">$BA123/60</f>
        <v>0</v>
      </c>
      <c r="BC123" s="53" t="n">
        <f aca="false">IF(OR($J123="",$K123=""),1,IF(NOT(AND(ISNUMBER($J123),ISNUMBER($K123))),0,IF($K123&lt;$J123,2,IF($BH123=3,3,1))))</f>
        <v>1</v>
      </c>
      <c r="BD123" s="51" t="n">
        <f aca="false">IF(OR($M123="",$N123=""),0,MAX(0,($N123-$M123)*1440))</f>
        <v>0</v>
      </c>
      <c r="BE123" s="54" t="n">
        <f aca="false">$BD123/60</f>
        <v>0</v>
      </c>
      <c r="BF123" s="53" t="n">
        <f aca="false">IF(OR($M123="",$N123=""),1,IF(NOT(AND(ISNUMBER($M123),ISNUMBER($N123))),0,IF($N123&lt;$M123,2,IF($BH123=3,3,1))))</f>
        <v>1</v>
      </c>
      <c r="BG123" s="53" t="n">
        <f aca="false">IF(COUNTIF(AZ123,0)+COUNTIF(BC123,0)+COUNTIF(BF123,0)&gt;0,0,IF(COUNTIF(AZ123,2)+COUNTIF(BC123,2)+COUNTIF(BF123,2)&gt;0,2,IF(COUNTIF(AZ123,3)+COUNTIF(BC123,3)+COUNTIF(BF123,3)&gt;0,3,1)))</f>
        <v>1</v>
      </c>
      <c r="BH123" s="55" t="n">
        <f aca="false">IFERROR(($H123-$G123)*1440, 0)  + IFERROR(($K123-$J123)*1440, 0)  + IFERROR(($N123-$M123)*1440, 0)</f>
        <v>0</v>
      </c>
      <c r="BI123" s="56" t="n">
        <f aca="false">IF($BG123&lt;&gt;1,$BG123,IF(ABS($BH123-($AX123 +$BA123+ $BD123))&lt; 0.0001,1,6))</f>
        <v>1</v>
      </c>
      <c r="BJ123" s="57" t="n">
        <f aca="false">IF($BH123=3,3,IF($BH123=0,0,$BH123/60))</f>
        <v>0</v>
      </c>
      <c r="BK123" s="53" t="n">
        <f aca="false">IF($BG123&lt;&gt;1,$BG123,IF(ABS($BJ123*60-$BH123)&lt;0.0001,1,5))</f>
        <v>1</v>
      </c>
      <c r="BL123" s="53" t="n">
        <f aca="false">IF($BH123=0,1,IF(ABS($BH123-($AX123+$BA123+$BD123))&lt;0.0001,1,10))</f>
        <v>1</v>
      </c>
      <c r="BN123" s="58" t="n">
        <f aca="false">IF($BT123=10,10,IF($AP123&lt;&gt;1,0,IF(ISNUMBER($R$4),($R$4*60)/5,480)))</f>
        <v>0</v>
      </c>
      <c r="BO123" s="58" t="n">
        <f aca="false">IF($BG123&lt;&gt;1,$BG123,IF($AP123=1,MAX(0,$BH123-$BN123),$BH123))</f>
        <v>0</v>
      </c>
      <c r="BP123" s="57" t="n">
        <f aca="false">IF($BG123&lt;&gt;1, 0, ROUND($BO123/60,4))</f>
        <v>0</v>
      </c>
      <c r="BQ123" s="53" t="n">
        <f aca="false">IF($BG123&lt;&gt;1, $BG123,
 IF(ABS($BO123/60-$BP123)&lt; 0.0001,1,5))</f>
        <v>1</v>
      </c>
      <c r="BR123" s="53" t="n">
        <f aca="false">$BQ123</f>
        <v>1</v>
      </c>
      <c r="BS123" s="53" t="n">
        <f aca="false">IF($BH123&lt;&gt;1,1,IF(NOT(ISNUMBER($BO123)),9,IF($BO123&lt;0,9,IF($BO123&gt;$BH123,9,1))))</f>
        <v>1</v>
      </c>
      <c r="BT123" s="53" t="n">
        <f aca="false">IF($R$4="",1,IF(NOT(ISNUMBER($R$4)),10,IF($R$4&lt;=0,10,IF($R$4&gt;40,10,IF(MOD($R$4,1)&lt;&gt;0,10,1)))))</f>
        <v>1</v>
      </c>
      <c r="BV123" s="55" t="n">
        <f aca="false">IF(OR($G123="",$H123=""),0,MAX(0,(MIN($H123,TIME(6,0,0))-MAX($G123,TIME(0,0,0))) * 1440))</f>
        <v>0</v>
      </c>
      <c r="BW123" s="54" t="n">
        <f aca="false">$BV123/60</f>
        <v>0</v>
      </c>
      <c r="BX123" s="55" t="n">
        <f aca="false">IF(OR($G123="",$H123=""),0,MAX(0,(MIN($H123,1)-MAX($G123,TIME(22,0,0)))*1440))</f>
        <v>0</v>
      </c>
      <c r="BY123" s="54" t="n">
        <f aca="false">$BX123/60</f>
        <v>0</v>
      </c>
      <c r="BZ123" s="55" t="n">
        <f aca="false">$BV123+$BX123</f>
        <v>0</v>
      </c>
      <c r="CA123" s="54" t="n">
        <f aca="false">$BW123+$BY123</f>
        <v>0</v>
      </c>
      <c r="CB123" s="56" t="n">
        <f aca="false">IF($AX123=0,1,IF(NOT(ISNUMBER($BZ123)),0,IF($BZ123&lt;0,7,IF($BZ123&gt;$AX123,8,IF(NOT(ISNUMBER($AX123)),10,1)))))</f>
        <v>1</v>
      </c>
      <c r="CC123" s="55" t="n">
        <f aca="false">IF(OR($J123="",$K123=""),0,MAX(0,(MIN($K123,TIME(6,0,0))-MAX($J123,TIME(0,0,0))) * 1440))</f>
        <v>0</v>
      </c>
      <c r="CD123" s="54" t="n">
        <f aca="false">$CC123/60</f>
        <v>0</v>
      </c>
      <c r="CE123" s="55" t="n">
        <f aca="false">IF(OR($J123="",$K123=""),0,MAX(0,(MIN($K123,1)-MAX($J123,TIME(22,0,0)))*1440))</f>
        <v>0</v>
      </c>
      <c r="CF123" s="54" t="n">
        <f aca="false">$CE123/60</f>
        <v>0</v>
      </c>
      <c r="CG123" s="55" t="n">
        <f aca="false">$CC123+$CE123</f>
        <v>0</v>
      </c>
      <c r="CH123" s="54" t="n">
        <f aca="false">$CD123+$CF123</f>
        <v>0</v>
      </c>
      <c r="CI123" s="56" t="n">
        <f aca="false">IF($BA123=0,1,IF(NOT(ISNUMBER($CG123)),0,IF($CG123&lt;0,7,IF($CG123&gt;$BA123,8,IF(NOT(ISNUMBER($BA123)),10,1)))))</f>
        <v>1</v>
      </c>
      <c r="CJ123" s="55" t="n">
        <f aca="false">IF(OR($M123="",$N123=""),0,MAX(0,(MIN($N123,TIME(6,0,0))-MAX($M123,TIME(0,0,0)))* 1440))</f>
        <v>0</v>
      </c>
      <c r="CK123" s="54" t="n">
        <f aca="false">$CJ123/60</f>
        <v>0</v>
      </c>
      <c r="CL123" s="55" t="n">
        <f aca="false">IF(OR($M123="",$N123=""),0,MAX(0,(MIN($N123,1)-MAX($M123,TIME(22,0,0)))*1440))</f>
        <v>0</v>
      </c>
      <c r="CM123" s="54" t="n">
        <f aca="false">$CL123/60</f>
        <v>0</v>
      </c>
      <c r="CN123" s="55" t="n">
        <f aca="false">$CJ123+$CL123</f>
        <v>0</v>
      </c>
      <c r="CO123" s="54" t="n">
        <f aca="false">$CK123+$CM123</f>
        <v>0</v>
      </c>
      <c r="CP123" s="56" t="n">
        <f aca="false">IF($BD123=0,1,IF(NOT(ISNUMBER($CN123)),0,IF($CN123&lt;0,7,IF($CN123&gt;$BD123,8,IF(NOT(ISNUMBER($BD123)),10,1)))))</f>
        <v>1</v>
      </c>
      <c r="CQ123" s="55" t="n">
        <f aca="false">$BZ123+$CG123+$CN123</f>
        <v>0</v>
      </c>
      <c r="CR123" s="54" t="n">
        <f aca="false">$CA123+$CH123+$CO123</f>
        <v>0</v>
      </c>
      <c r="CS123" s="53" t="n">
        <f aca="false">IF($BG123&lt;&gt;1,$BG123,IF(OR(AND($G123&lt;&gt;"",NOT(ISNUMBER($G123))),AND($H123&lt;&gt;"",NOT(ISNUMBER($H123))),AND($J123&lt;&gt;"",NOT(ISNUMBER($J123))),AND($K123&lt;&gt;"",NOT(ISNUMBER($K123))),AND($M123&lt;&gt;"",NOT(ISNUMBER($M123))),AND($N123&lt;&gt;"",NOT(ISNUMBER($N123)))),0,IF($CQ123&gt;$BH123,10,IF(ABS($CQ123/60-$CR123) &lt; 0.0001,1,5))))</f>
        <v>1</v>
      </c>
      <c r="CT123" s="55" t="n">
        <f aca="false">IF(OR($AP123=2,$AP123=4), $BH123,0)</f>
        <v>0</v>
      </c>
      <c r="CU123" s="54" t="n">
        <f aca="false">$CT123/60</f>
        <v>0</v>
      </c>
      <c r="CV123" s="53" t="n">
        <f aca="false">IF($BG123&lt;&gt;1,$BG123,IF($CT123&gt;$BH123,10,IF(ABS($CT123/60-$CU123) &lt; 0.0001,1,5)))</f>
        <v>1</v>
      </c>
      <c r="CW123" s="53" t="n">
        <f aca="false">IF($BS123=10,10,IF($BH123=0,1,IF(NOT(ISNUMBER($CT123)),10,IF($CT123&lt;0,10,IF($CT123&gt;$BH123,10,1)))))</f>
        <v>1</v>
      </c>
      <c r="CX123" s="55" t="n">
        <f aca="false">IF(OR($AP123=3,$AP123=4), $BH123,0)</f>
        <v>0</v>
      </c>
      <c r="CY123" s="54" t="n">
        <f aca="false">$CX123/60</f>
        <v>0</v>
      </c>
      <c r="CZ123" s="53" t="n">
        <f aca="false">IF($BG123&lt;&gt;1,$BG123,IF($CX123&gt;$BH123,10,IF(ABS($CX123/60-$CY123)&lt;0.0001,1,5)))</f>
        <v>1</v>
      </c>
      <c r="DA123" s="53" t="n">
        <f aca="false">IF($BS123=10,10,IF($BH123=0,1,IF(NOT(ISNUMBER($CW123)),10,IF($CW123&lt;0,10,IF($CW123&gt;$BH123,10,1)))))</f>
        <v>1</v>
      </c>
      <c r="DC123" s="59" t="s">
        <v>250</v>
      </c>
      <c r="DD123" s="59" t="n">
        <v>5</v>
      </c>
      <c r="DE123" s="59" t="s">
        <v>270</v>
      </c>
      <c r="DF123" s="59" t="s">
        <v>271</v>
      </c>
      <c r="DG123" s="59" t="s">
        <v>272</v>
      </c>
      <c r="DH123" s="59" t="s">
        <v>273</v>
      </c>
      <c r="DI123" s="59" t="s">
        <v>274</v>
      </c>
      <c r="DJ123" s="59"/>
      <c r="DK123" s="59"/>
    </row>
    <row r="124" customFormat="false" ht="15" hidden="false" customHeight="true" outlineLevel="0" collapsed="false">
      <c r="A124" s="60"/>
      <c r="B124" s="38"/>
      <c r="C124" s="31"/>
      <c r="D124" s="24"/>
      <c r="E124" s="39"/>
      <c r="F124" s="40"/>
      <c r="G124" s="41"/>
      <c r="H124" s="41"/>
      <c r="I124" s="42"/>
      <c r="J124" s="41"/>
      <c r="K124" s="41"/>
      <c r="L124" s="42"/>
      <c r="M124" s="41"/>
      <c r="N124" s="41"/>
      <c r="O124" s="42"/>
      <c r="P124" s="42"/>
      <c r="Q124" s="43"/>
      <c r="R124" s="43"/>
      <c r="S124" s="44"/>
      <c r="T124" s="44"/>
      <c r="U124" s="44"/>
      <c r="V124" s="44"/>
      <c r="W124" s="45"/>
      <c r="X124" s="44"/>
      <c r="Y124" s="44"/>
      <c r="Z124" s="44"/>
      <c r="AA124" s="44"/>
      <c r="AB124" s="44"/>
      <c r="AC124" s="44"/>
      <c r="AD124" s="44"/>
      <c r="AE124" s="44"/>
      <c r="AF124" s="44"/>
      <c r="AG124" s="46"/>
      <c r="AH124" s="46"/>
      <c r="AI124" s="46"/>
      <c r="AJ124" s="45"/>
      <c r="AK124" s="19"/>
      <c r="AL124" s="39"/>
      <c r="AM124" s="39"/>
      <c r="AN124" s="39"/>
      <c r="AO124" s="47"/>
      <c r="AP124" s="48"/>
      <c r="AQ124" s="61"/>
      <c r="AR124" s="50"/>
      <c r="AS124" s="50"/>
      <c r="AT124" s="50"/>
      <c r="AU124" s="50"/>
      <c r="AV124" s="50"/>
      <c r="AX124" s="51"/>
      <c r="AY124" s="52"/>
      <c r="AZ124" s="53" t="s">
        <v>147</v>
      </c>
      <c r="BA124" s="51"/>
      <c r="BB124" s="54"/>
      <c r="BC124" s="53"/>
      <c r="BD124" s="51"/>
      <c r="BE124" s="54"/>
      <c r="BF124" s="53"/>
      <c r="BG124" s="53"/>
      <c r="BH124" s="55"/>
      <c r="BI124" s="56"/>
      <c r="BJ124" s="57"/>
      <c r="BK124" s="53"/>
      <c r="BL124" s="53"/>
      <c r="BN124" s="58"/>
      <c r="BO124" s="58"/>
      <c r="BP124" s="57"/>
      <c r="BQ124" s="53" t="s">
        <v>148</v>
      </c>
      <c r="BR124" s="53"/>
      <c r="BS124" s="53"/>
      <c r="BT124" s="53"/>
      <c r="BV124" s="55"/>
      <c r="BW124" s="54"/>
      <c r="BX124" s="55"/>
      <c r="BY124" s="54"/>
      <c r="BZ124" s="55"/>
      <c r="CA124" s="54"/>
      <c r="CB124" s="56"/>
      <c r="CC124" s="55"/>
      <c r="CD124" s="54"/>
      <c r="CE124" s="55"/>
      <c r="CF124" s="54"/>
      <c r="CG124" s="55"/>
      <c r="CH124" s="54"/>
      <c r="CI124" s="56"/>
      <c r="CJ124" s="55"/>
      <c r="CK124" s="54"/>
      <c r="CL124" s="55"/>
      <c r="CM124" s="54"/>
      <c r="CN124" s="55"/>
      <c r="CO124" s="54"/>
      <c r="CP124" s="56"/>
      <c r="CQ124" s="55"/>
      <c r="CR124" s="54"/>
      <c r="CS124" s="53"/>
      <c r="CT124" s="55"/>
      <c r="CU124" s="54"/>
      <c r="CV124" s="53"/>
      <c r="CW124" s="53"/>
      <c r="CX124" s="55"/>
      <c r="CY124" s="54"/>
      <c r="CZ124" s="53"/>
      <c r="DA124" s="53"/>
      <c r="DC124" s="59"/>
      <c r="DD124" s="59"/>
      <c r="DE124" s="59"/>
      <c r="DF124" s="59"/>
      <c r="DG124" s="59"/>
      <c r="DH124" s="59"/>
      <c r="DI124" s="59"/>
      <c r="DJ124" s="59"/>
      <c r="DK124" s="59"/>
    </row>
    <row r="125" customFormat="false" ht="15" hidden="false" customHeight="true" outlineLevel="0" collapsed="false">
      <c r="A125" s="60"/>
      <c r="B125" s="38"/>
      <c r="C125" s="31"/>
      <c r="D125" s="24"/>
      <c r="E125" s="39"/>
      <c r="F125" s="40"/>
      <c r="G125" s="41"/>
      <c r="H125" s="41"/>
      <c r="I125" s="42"/>
      <c r="J125" s="41"/>
      <c r="K125" s="41"/>
      <c r="L125" s="42"/>
      <c r="M125" s="41"/>
      <c r="N125" s="41"/>
      <c r="O125" s="42"/>
      <c r="P125" s="42"/>
      <c r="Q125" s="43"/>
      <c r="R125" s="43"/>
      <c r="S125" s="44"/>
      <c r="T125" s="44"/>
      <c r="U125" s="44"/>
      <c r="V125" s="44"/>
      <c r="W125" s="45"/>
      <c r="X125" s="44"/>
      <c r="Y125" s="44"/>
      <c r="Z125" s="44"/>
      <c r="AA125" s="44"/>
      <c r="AB125" s="44"/>
      <c r="AC125" s="44"/>
      <c r="AD125" s="44"/>
      <c r="AE125" s="44"/>
      <c r="AF125" s="44"/>
      <c r="AG125" s="46"/>
      <c r="AH125" s="46"/>
      <c r="AI125" s="46"/>
      <c r="AJ125" s="45"/>
      <c r="AK125" s="19"/>
      <c r="AL125" s="39"/>
      <c r="AM125" s="39"/>
      <c r="AN125" s="39"/>
      <c r="AO125" s="47"/>
      <c r="AP125" s="48"/>
      <c r="AQ125" s="61"/>
      <c r="AR125" s="50"/>
      <c r="AS125" s="50"/>
      <c r="AT125" s="50"/>
      <c r="AU125" s="50"/>
      <c r="AV125" s="50"/>
      <c r="AX125" s="51"/>
      <c r="AY125" s="52"/>
      <c r="AZ125" s="53" t="s">
        <v>149</v>
      </c>
      <c r="BA125" s="51"/>
      <c r="BB125" s="54"/>
      <c r="BC125" s="53"/>
      <c r="BD125" s="51"/>
      <c r="BE125" s="54"/>
      <c r="BF125" s="53"/>
      <c r="BG125" s="53"/>
      <c r="BH125" s="55"/>
      <c r="BI125" s="56"/>
      <c r="BJ125" s="57"/>
      <c r="BK125" s="53"/>
      <c r="BL125" s="53"/>
      <c r="BN125" s="58"/>
      <c r="BO125" s="58"/>
      <c r="BP125" s="57"/>
      <c r="BQ125" s="57"/>
      <c r="BR125" s="53"/>
      <c r="BS125" s="53"/>
      <c r="BT125" s="53"/>
      <c r="BV125" s="55"/>
      <c r="BW125" s="54"/>
      <c r="BX125" s="55"/>
      <c r="BY125" s="54"/>
      <c r="BZ125" s="55"/>
      <c r="CA125" s="54"/>
      <c r="CB125" s="56"/>
      <c r="CC125" s="55"/>
      <c r="CD125" s="54"/>
      <c r="CE125" s="55"/>
      <c r="CF125" s="54"/>
      <c r="CG125" s="55"/>
      <c r="CH125" s="54"/>
      <c r="CI125" s="56"/>
      <c r="CJ125" s="55"/>
      <c r="CK125" s="54"/>
      <c r="CL125" s="55"/>
      <c r="CM125" s="54"/>
      <c r="CN125" s="55"/>
      <c r="CO125" s="54"/>
      <c r="CP125" s="56"/>
      <c r="CQ125" s="55"/>
      <c r="CR125" s="54"/>
      <c r="CS125" s="53"/>
      <c r="CT125" s="55"/>
      <c r="CU125" s="54"/>
      <c r="CV125" s="53"/>
      <c r="CW125" s="53"/>
      <c r="CX125" s="55"/>
      <c r="CY125" s="54"/>
      <c r="CZ125" s="53"/>
      <c r="DA125" s="53"/>
      <c r="DC125" s="59"/>
      <c r="DD125" s="59"/>
      <c r="DE125" s="59"/>
      <c r="DF125" s="59"/>
      <c r="DG125" s="59"/>
      <c r="DH125" s="59"/>
      <c r="DI125" s="59"/>
      <c r="DJ125" s="59"/>
      <c r="DK125" s="59"/>
    </row>
    <row r="126" customFormat="false" ht="15" hidden="false" customHeight="true" outlineLevel="0" collapsed="false">
      <c r="A126" s="60"/>
      <c r="B126" s="38"/>
      <c r="C126" s="31"/>
      <c r="D126" s="24"/>
      <c r="E126" s="39"/>
      <c r="F126" s="40"/>
      <c r="G126" s="41"/>
      <c r="H126" s="41"/>
      <c r="I126" s="42"/>
      <c r="J126" s="41"/>
      <c r="K126" s="41"/>
      <c r="L126" s="42"/>
      <c r="M126" s="41"/>
      <c r="N126" s="41"/>
      <c r="O126" s="42"/>
      <c r="P126" s="42"/>
      <c r="Q126" s="43"/>
      <c r="R126" s="43"/>
      <c r="S126" s="44"/>
      <c r="T126" s="44"/>
      <c r="U126" s="44"/>
      <c r="V126" s="44"/>
      <c r="W126" s="45"/>
      <c r="X126" s="44"/>
      <c r="Y126" s="44"/>
      <c r="Z126" s="44"/>
      <c r="AA126" s="44"/>
      <c r="AB126" s="44"/>
      <c r="AC126" s="44"/>
      <c r="AD126" s="44"/>
      <c r="AE126" s="44"/>
      <c r="AF126" s="44"/>
      <c r="AG126" s="46"/>
      <c r="AH126" s="46"/>
      <c r="AI126" s="46"/>
      <c r="AJ126" s="45"/>
      <c r="AK126" s="19"/>
      <c r="AL126" s="39"/>
      <c r="AM126" s="39"/>
      <c r="AN126" s="39"/>
      <c r="AO126" s="47"/>
      <c r="AP126" s="48"/>
      <c r="AQ126" s="61"/>
      <c r="AR126" s="50"/>
      <c r="AS126" s="50"/>
      <c r="AT126" s="50"/>
      <c r="AU126" s="50"/>
      <c r="AV126" s="50"/>
      <c r="AX126" s="51"/>
      <c r="AY126" s="52"/>
      <c r="AZ126" s="53" t="s">
        <v>150</v>
      </c>
      <c r="BA126" s="51"/>
      <c r="BB126" s="54"/>
      <c r="BC126" s="53"/>
      <c r="BD126" s="51"/>
      <c r="BE126" s="54"/>
      <c r="BF126" s="53"/>
      <c r="BG126" s="53"/>
      <c r="BH126" s="55"/>
      <c r="BI126" s="56"/>
      <c r="BJ126" s="57"/>
      <c r="BK126" s="53"/>
      <c r="BL126" s="53"/>
      <c r="BN126" s="58"/>
      <c r="BO126" s="58"/>
      <c r="BP126" s="57"/>
      <c r="BQ126" s="57"/>
      <c r="BR126" s="53"/>
      <c r="BS126" s="53"/>
      <c r="BT126" s="53"/>
      <c r="BV126" s="55"/>
      <c r="BW126" s="54"/>
      <c r="BX126" s="55"/>
      <c r="BY126" s="54"/>
      <c r="BZ126" s="55"/>
      <c r="CA126" s="54"/>
      <c r="CB126" s="56"/>
      <c r="CC126" s="55"/>
      <c r="CD126" s="54"/>
      <c r="CE126" s="55"/>
      <c r="CF126" s="54"/>
      <c r="CG126" s="55"/>
      <c r="CH126" s="54"/>
      <c r="CI126" s="56"/>
      <c r="CJ126" s="55"/>
      <c r="CK126" s="54"/>
      <c r="CL126" s="55"/>
      <c r="CM126" s="54"/>
      <c r="CN126" s="55"/>
      <c r="CO126" s="54"/>
      <c r="CP126" s="56"/>
      <c r="CQ126" s="55"/>
      <c r="CR126" s="54"/>
      <c r="CS126" s="53"/>
      <c r="CT126" s="55"/>
      <c r="CU126" s="54"/>
      <c r="CV126" s="53"/>
      <c r="CW126" s="53"/>
      <c r="CX126" s="55"/>
      <c r="CY126" s="54"/>
      <c r="CZ126" s="53"/>
      <c r="DA126" s="53"/>
      <c r="DC126" s="59"/>
      <c r="DD126" s="59"/>
      <c r="DE126" s="59"/>
      <c r="DF126" s="59"/>
      <c r="DG126" s="59"/>
      <c r="DH126" s="59"/>
      <c r="DI126" s="59"/>
      <c r="DJ126" s="59"/>
      <c r="DK126" s="59"/>
    </row>
    <row r="127" customFormat="false" ht="15" hidden="false" customHeight="true" outlineLevel="0" collapsed="false">
      <c r="A127" s="60" t="str">
        <f aca="false">IF($AQ127=0,"---",IF($AS127&gt;1,"❌ KAL D"&amp;$AS127,IF($AT127&gt;1,"❌ KAL S"&amp;$AT127,IF($AU127&gt;1,"❌ KAL TD"&amp;$AU127,DATE(YEAR($AQ127),MONTH($AQ127),DAY($AQ127))))))</f>
        <v>---</v>
      </c>
      <c r="B127" s="38" t="str">
        <f aca="false">IF($AO127=0,"---",IF($AS127&gt;1,"❌ KAL D"&amp;$AS127,IF($AT127&gt;1,"❌ KAL S"&amp;$AT127,IF($AU127&gt;1,"❌ KAL TD"&amp;$AU127,CHOOSE($AO127,"Po","Út","St","Čt","Pá","So","Ne")))))</f>
        <v>---</v>
      </c>
      <c r="C127" s="31" t="str">
        <f aca="false">IF($AP127=0,"---",IF($AS127&gt;1,"❌ KAL D"&amp;$AS127,IF($AT127&gt;1,"❌ KAL S"&amp;$AT127,IF($AU127&gt;1,"❌ KAL TD"&amp;$AU127,CHOOSE($AP127,"PRACOVNÍ DEN","VÍKEND","SVÁTEK","VÍKEND +SVÁTEK")))))</f>
        <v>---</v>
      </c>
      <c r="D127" s="24" t="str">
        <f aca="false">IF($AR127=0,"---",IF($AS127&gt;1,"❌ KAL D"&amp;$AS127,IF($AT127&gt;1,"❌ KAL S"&amp;$AT127,IF($AU127&gt;1,"❌ KAL TD"&amp;$AU127,CHOOSE($AR127,"Velký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127" s="39" t="str">
        <f aca="false">IF($AN127=0,"---",IF($AS127&gt;1,"❌ KAL D"&amp;$AS127,IF($AT127&gt;1,"❌ KAL S"&amp;$AT127,IF($AU127&gt;1,"❌ KAL TD"&amp;$AU127,$AN127))))</f>
        <v>---</v>
      </c>
      <c r="F127" s="40"/>
      <c r="G127" s="41"/>
      <c r="H127" s="41"/>
      <c r="I127" s="42" t="str">
        <f aca="false">IF($AX127=0,"---",IF($AZ127=0,"❌ PD1 0",IF($AZ127=2,"❌ PD1 2",IF($AZ127=3,"❌ PD1 3",TEXT(INT($AX127/60),"00")&amp;":"&amp;TEXT(MOD($AX127,60),"00")&amp;":00"))))</f>
        <v>---</v>
      </c>
      <c r="J127" s="41"/>
      <c r="K127" s="41"/>
      <c r="L127" s="42" t="str">
        <f aca="false">IF($BA127=0,"---",IF($BC127=0,"❌ PD2 0",IF($BC127=2,"❌ PD2 2",IF($BC127=3,"❌ PD2 3",TEXT(INT($BA127/60),"00")&amp;":"&amp;TEXT(MOD($BA127,60),"00")&amp;":00"))))</f>
        <v>---</v>
      </c>
      <c r="M127" s="41"/>
      <c r="N127" s="41"/>
      <c r="O127" s="42" t="str">
        <f aca="false">IF($BD127=0,"---",IF($BF127=0,"❌ PD3 0",IF($BF127=2,"❌ PD3 2",IF($BF127=3,"❌ PD3 3",TEXT(INT($BD127/60),"00")&amp;":"&amp;TEXT(MOD($BD127,60),"00")&amp;":00"))))</f>
        <v>---</v>
      </c>
      <c r="P127" s="42" t="str">
        <f aca="false">IF($BG127&lt;&gt;1,"❌ PD DEN "&amp;$BG127,IF($BL127=10,"❌ PD DEN 10",IF($BI127=6,"❌ PD DEN 6",IF($BK127=5,"⚠ PD DEN 5",IF($BH127=0,"---",TEXT(INT($BH127/60),"00")&amp;":"&amp;TEXT(MOD($BH127,60),"00")&amp;":00")))))</f>
        <v>---</v>
      </c>
      <c r="Q127" s="43" t="str">
        <f aca="false">IF($BT127=10,"❌ ZDPD 10",IF($BS127=9,"❌ ZDPD 9",IF($BQ127=5,"ℹ️ ZDPD 5",IF($BN127=0,"---",TEXT(INT($BN127/60),"00")&amp;":"&amp;TEXT(MOD($BN127,60),"00")&amp;":00"))))</f>
        <v>---</v>
      </c>
      <c r="R127" s="43" t="str">
        <f aca="false">IF($BT127=10,"❌ PR PŘES 10",IF($BS127=9,"❌ PR PŘES 9",IF($BQ127=5,"ℹ️ PR PŘES 5",IF($BO127=0,"---",TEXT(INT($BO127/60),"00")&amp;":"&amp;TEXT(MOD($BO127,60),"00")&amp;":00"))))</f>
        <v>---</v>
      </c>
      <c r="S127" s="44" t="str">
        <f aca="false">IF(NOT(ISNUMBER($G127)),"---",IF(AND($G127&gt;=TIME(0,0,0),$G127&lt;TIME(6,0,0)),$G127,"---"))</f>
        <v>---</v>
      </c>
      <c r="T127" s="44" t="str">
        <f aca="false">IF(AND($H127&lt;&gt;"",$G127&lt;TIME(6,0,0)),MIN($H127,TIME(6,0,0)),"---")</f>
        <v>---</v>
      </c>
      <c r="U127" s="44" t="str">
        <f aca="false">IF($H127&gt;TIME(22,0,0),MAX($G127,TIME(22,0,0)),"---")</f>
        <v>---</v>
      </c>
      <c r="V127" s="44" t="str">
        <f aca="false">IF($H127&gt;TIME(22,0,0),$H127,"---")</f>
        <v>---</v>
      </c>
      <c r="W127" s="45" t="str">
        <f aca="false">IF($CS127&lt;&gt;1,"❌ NPD "&amp;$CS127,IF($CB127&lt;&gt;1,"❌ NPD "&amp;$CB127,IF($BZ127=0,"---",TEXT(INT($BZ127/60),"00")&amp;":"&amp;TEXT(MOD($BZ127,60),"00")&amp;":00")))</f>
        <v>---</v>
      </c>
      <c r="X127" s="44" t="str">
        <f aca="false">IF(NOT(ISNUMBER($J127)),"---",IF(AND($J127&gt;=TIME(0,0,0),$J127&lt;TIME(6,0,0)),$J127,"---"))</f>
        <v>---</v>
      </c>
      <c r="Y127" s="44" t="str">
        <f aca="false">IF(AND($K127&lt;&gt;"",$J127&lt;TIME(6,0,0)),MIN($K127,TIME(6,0,0)),"---")</f>
        <v>---</v>
      </c>
      <c r="Z127" s="44" t="str">
        <f aca="false">IF($K127&gt;TIME(22,0,0),MAX($J127,TIME(22,0,0)),"---")</f>
        <v>---</v>
      </c>
      <c r="AA127" s="44" t="str">
        <f aca="false">IF($K127&gt;TIME(22,0,0),$K127,"---")</f>
        <v>---</v>
      </c>
      <c r="AB127" s="44" t="str">
        <f aca="false">IF($CS127&lt;&gt;1,"❌ NPD "&amp;$CS127,IF($CI127&lt;&gt;1,"❌ NPD "&amp;$CI127,IF($CG127=0,"---",TEXT(INT($CG127/60),"00")&amp;":"&amp;TEXT(MOD($CG127,60),"00")&amp;":00")))</f>
        <v>---</v>
      </c>
      <c r="AC127" s="44" t="str">
        <f aca="false">IF(NOT(ISNUMBER($M127)),"---",IF(AND($M127&gt;=TIME(0,0,0),$M127&lt;TIME(6,0,0)),$M127,"---"))</f>
        <v>---</v>
      </c>
      <c r="AD127" s="44" t="str">
        <f aca="false">IF(AND($N127&lt;&gt;"",$M127&lt;TIME(6,0,0)),MIN($N127,TIME(6,0,0)),"---")</f>
        <v>---</v>
      </c>
      <c r="AE127" s="44" t="str">
        <f aca="false">IF($N127&gt;TIME(22,0,0),MAX($M127,TIME(22,0,0)),"---")</f>
        <v>---</v>
      </c>
      <c r="AF127" s="44" t="str">
        <f aca="false">IF($N127&gt;TIME(22,0,0),$N127,"---")</f>
        <v>---</v>
      </c>
      <c r="AG127" s="46" t="str">
        <f aca="false">IF($CS127&lt;&gt;1,"❌ NPD "&amp;$CS127,IF($CP127&lt;&gt;1,"❌ NPD "&amp;$CP127,IF($CN127=0,"---",TEXT(INT($CN127/60),"00")&amp;":"&amp;TEXT(MOD($CN127,60),"00")&amp;":00")))</f>
        <v>---</v>
      </c>
      <c r="AH127" s="46" t="str">
        <f aca="false">IF($CS127&lt;&gt;1,"❌ NPD "&amp;$CS127,IF(MIN($CB127,$CI127,$CP127)&lt;&gt;1,"❌ NPD "&amp;MIN($CB127,$CI127,CP127),IF($CQ127=0,"---",TEXT(INT($CQ127/60),"00")&amp;":"&amp;TEXT(MOD($CQ127,60),"00")&amp;":00")))</f>
        <v>---</v>
      </c>
      <c r="AI127" s="46" t="str">
        <f aca="false">IF($CV127&lt;&gt;1,"❌ PR VÍK "&amp;$CV127,IF($CW127=10,"❌ PR VÍK 10",IF($CU127=0,"---",TEXT(INT($CT127/60),"00")&amp;":"&amp;TEXT(MOD($CT127,60),"00")&amp;":00")))</f>
        <v>---</v>
      </c>
      <c r="AJ127" s="45" t="str">
        <f aca="false">IF($CZ127&lt;&gt;1,"❌ PR SV "&amp;$CZ127,IF($DA127=10,"❌ PR SV 10",IF($CX127=0,"---",TEXT(INT($CX127/60),"00")&amp;":"&amp;TEXT(MOD($CX127,60),"00")&amp;":00")))</f>
        <v>---</v>
      </c>
      <c r="AK127" s="19"/>
      <c r="AL127" s="39" t="n">
        <f aca="false">IF($AQ127=0,0,IF($AQ127&lt;&gt;0,YEAR($AQ$15)))</f>
        <v>0</v>
      </c>
      <c r="AM127" s="39" t="n">
        <f aca="false">IF($AQ127=0,0,IF($AQ127&lt;&gt;0,CHOOSE(MONTH($AQ$15), 1,2,3,4,5,6, 7,8,9,10,11,12)))</f>
        <v>0</v>
      </c>
      <c r="AN127" s="39" t="n">
        <f aca="false">IF($AQ127=0,0,WEEKNUM($AQ127,2))</f>
        <v>0</v>
      </c>
      <c r="AO127" s="47" t="n">
        <f aca="false">IF($AQ127=0,0,WEEKDAY($AQ127,2))</f>
        <v>0</v>
      </c>
      <c r="AP127" s="48" t="n">
        <f aca="false">IF($AQ127=0,0, IF(AND($AO127&gt;5,$AR127&lt;&gt;0),4, IF($AR127&lt;&gt;0,3, IF($AO127&gt;5,2, 1))))</f>
        <v>0</v>
      </c>
      <c r="AQ127" s="61" t="n">
        <f aca="false">IF($AQ123=0,0,IF(MONTH($AQ123+1)=MONTH($AQ123),$AQ123+1,0))</f>
        <v>0</v>
      </c>
      <c r="AR127" s="50" t="n">
        <f aca="false">IF($AO127=0,0, IF(AND($AL$3&lt;&gt;0,$AQ127=$AL$3-2),1, IF(AND($AL$3&lt;&gt;0,$AQ127=$AL$3+1),2, IF(AND(DAY($AQ127)=1, MONTH($AQ127)=1),3, IF(AND(DAY($AQ127)=1, MONTH($AQ127)=5),4, IF(AND(DAY($AQ127)=8, MONTH($AQ127)=5),5, IF(AND(DAY($AQ127)=5, MONTH($AQ127)=7),6, IF(AND(DAY($AQ127)=6, MONTH($AQ127)=7),7, IF(AND(DAY($AQ127)=28, MONTH($AQ127)=9),8, IF(AND(DAY($AQ127)=28, MONTH($AQ127)=10),9, IF(AND(DAY($AQ127)=17, MONTH($AQ127)=11),10, IF(AND(DAY($AQ127)=24, MONTH($AQ127)=12),11, IF(AND(DAY($AQ127)=25, MONTH($AQ127)=12),12, IF(AND(DAY($AQ127)=26, MONTH($AQ127)=12),13,0))))))))))))))</f>
        <v>0</v>
      </c>
      <c r="AS127" s="50" t="n">
        <f aca="false">IF($AQ127=0,IF(OR($AO127&lt;&gt;0,$AP127&lt;&gt;0,$AR127&lt;&gt;0),2,1),IF(WEEKDAY($AQ127,2)&lt;&gt;$AO127,3,1))</f>
        <v>1</v>
      </c>
      <c r="AT127" s="50" t="n">
        <f aca="false">IF($AR127=0,1,IF(OR($AR127&lt;1,$AR127&gt;13),3,IF($AQ127=0,2,1)))</f>
        <v>1</v>
      </c>
      <c r="AU127" s="50" t="n">
        <f aca="false">IF($AQ127=0,1,IF(AND($AO127&gt;5,$AR127&lt;&gt;0, $AP127&lt;&gt;4),4,IF(AND($AR127&lt;&gt;0,$AP127&lt;&gt;3,$AO127&lt;=5),3,IF(AND($AO127&gt;5,$AP127&lt;&gt;2,$AR127=0),2,IF(AND($AO127&lt;=5,$AR127=0,$AP127&lt;&gt;1),2,1)))))</f>
        <v>1</v>
      </c>
      <c r="AV127" s="50" t="n">
        <f aca="false">IF(MAX($AS127,$AT127,$AU127)=1,1,MAX($AS127,$AT127,$AU127))</f>
        <v>1</v>
      </c>
      <c r="AX127" s="51" t="n">
        <f aca="false">IF(OR($G127="",$H127=""),0,MAX(0,($H127-$G127)*1440))</f>
        <v>0</v>
      </c>
      <c r="AY127" s="52" t="n">
        <f aca="false">$AX127/60</f>
        <v>0</v>
      </c>
      <c r="AZ127" s="53" t="n">
        <f aca="false">IF(OR($G127="",$H127=""),1,IF(NOT(AND(ISNUMBER($G127),ISNUMBER($H127))),0,IF($H127&lt;$G127,2,IF($BH127=3,3,1))))</f>
        <v>1</v>
      </c>
      <c r="BA127" s="51" t="n">
        <f aca="false">IF(OR($J127="",$K127=""),0,MAX(0,($K127-$J127)*1440))</f>
        <v>0</v>
      </c>
      <c r="BB127" s="54" t="n">
        <f aca="false">$BA127/60</f>
        <v>0</v>
      </c>
      <c r="BC127" s="53" t="n">
        <f aca="false">IF(OR($J127="",$K127=""),1,IF(NOT(AND(ISNUMBER($J127),ISNUMBER($K127))),0,IF($K127&lt;$J127,2,IF($BH127=3,3,1))))</f>
        <v>1</v>
      </c>
      <c r="BD127" s="51" t="n">
        <f aca="false">IF(OR($M127="",$N127=""),0,MAX(0,($N127-$M127)*1440))</f>
        <v>0</v>
      </c>
      <c r="BE127" s="54" t="n">
        <f aca="false">$BD127/60</f>
        <v>0</v>
      </c>
      <c r="BF127" s="53" t="n">
        <f aca="false">IF(OR($M127="",$N127=""),1,IF(NOT(AND(ISNUMBER($M127),ISNUMBER($N127))),0,IF($N127&lt;$M127,2,IF($BH127=3,3,1))))</f>
        <v>1</v>
      </c>
      <c r="BG127" s="53" t="n">
        <f aca="false">IF(COUNTIF(AZ127,0)+COUNTIF(BC127,0)+COUNTIF(BF127,0)&gt;0,0,IF(COUNTIF(AZ127,2)+COUNTIF(BC127,2)+COUNTIF(BF127,2)&gt;0,2,IF(COUNTIF(AZ127,3)+COUNTIF(BC127,3)+COUNTIF(BF127,3)&gt;0,3,1)))</f>
        <v>1</v>
      </c>
      <c r="BH127" s="55" t="n">
        <f aca="false">IFERROR(($H127-$G127)*1440, 0)  + IFERROR(($K127-$J127)*1440, 0)  + IFERROR(($N127-$M127)*1440, 0)</f>
        <v>0</v>
      </c>
      <c r="BI127" s="56" t="n">
        <f aca="false">IF($BG127&lt;&gt;1,$BG127,IF(ABS($BH127-($AX127 +$BA127+ $BD127))&lt; 0.0001,1,6))</f>
        <v>1</v>
      </c>
      <c r="BJ127" s="57" t="n">
        <f aca="false">IF($BH127=3,3,IF($BH127=0,0,$BH127/60))</f>
        <v>0</v>
      </c>
      <c r="BK127" s="53" t="n">
        <f aca="false">IF($BG127&lt;&gt;1,$BG127,IF(ABS($BJ127*60-$BH127)&lt;0.0001,1,5))</f>
        <v>1</v>
      </c>
      <c r="BL127" s="53" t="n">
        <f aca="false">IF($BH127=0,1,IF(ABS($BH127-($AX127+$BA127+$BD127))&lt;0.0001,1,10))</f>
        <v>1</v>
      </c>
      <c r="BN127" s="58" t="n">
        <f aca="false">IF($BT127=10,10,IF($AP127&lt;&gt;1,0,IF(ISNUMBER($R$4),($R$4*60)/5,480)))</f>
        <v>0</v>
      </c>
      <c r="BO127" s="58" t="n">
        <f aca="false">IF($BG127&lt;&gt;1,$BG127,IF($AP127=1,MAX(0,$BH127-$BN127),$BH127))</f>
        <v>0</v>
      </c>
      <c r="BP127" s="57" t="n">
        <f aca="false">IF($BG127&lt;&gt;1, 0, ROUND($BO127/60,4))</f>
        <v>0</v>
      </c>
      <c r="BQ127" s="53" t="n">
        <f aca="false">IF($BG127&lt;&gt;1, $BG127,
 IF(ABS($BO127/60-$BP127)&lt; 0.0001,1,5))</f>
        <v>1</v>
      </c>
      <c r="BR127" s="53" t="n">
        <f aca="false">$BQ127</f>
        <v>1</v>
      </c>
      <c r="BS127" s="53" t="n">
        <f aca="false">IF($BH127&lt;&gt;1,1,IF(NOT(ISNUMBER($BO127)),9,IF($BO127&lt;0,9,IF($BO127&gt;$BH127,9,1))))</f>
        <v>1</v>
      </c>
      <c r="BT127" s="53" t="n">
        <f aca="false">IF($R$4="",1,IF(NOT(ISNUMBER($R$4)),10,IF($R$4&lt;=0,10,IF($R$4&gt;40,10,IF(MOD($R$4,1)&lt;&gt;0,10,1)))))</f>
        <v>1</v>
      </c>
      <c r="BV127" s="55" t="n">
        <f aca="false">IF(OR($G127="",$H127=""),0,MAX(0,(MIN($H127,TIME(6,0,0))-MAX($G127,TIME(0,0,0))) * 1440))</f>
        <v>0</v>
      </c>
      <c r="BW127" s="54" t="n">
        <f aca="false">$BV127/60</f>
        <v>0</v>
      </c>
      <c r="BX127" s="55" t="n">
        <f aca="false">IF(OR($G127="",$H127=""),0,MAX(0,(MIN($H127,1)-MAX($G127,TIME(22,0,0)))*1440))</f>
        <v>0</v>
      </c>
      <c r="BY127" s="54" t="n">
        <f aca="false">$BX127/60</f>
        <v>0</v>
      </c>
      <c r="BZ127" s="55" t="n">
        <f aca="false">$BV127+$BX127</f>
        <v>0</v>
      </c>
      <c r="CA127" s="54" t="n">
        <f aca="false">$BW127+$BY127</f>
        <v>0</v>
      </c>
      <c r="CB127" s="56" t="n">
        <f aca="false">IF($AX127=0,1,IF(NOT(ISNUMBER($BZ127)),0,IF($BZ127&lt;0,7,IF($BZ127&gt;$AX127,8,IF(NOT(ISNUMBER($AX127)),10,1)))))</f>
        <v>1</v>
      </c>
      <c r="CC127" s="55" t="n">
        <f aca="false">IF(OR($J127="",$K127=""),0,MAX(0,(MIN($K127,TIME(6,0,0))-MAX($J127,TIME(0,0,0))) * 1440))</f>
        <v>0</v>
      </c>
      <c r="CD127" s="54" t="n">
        <f aca="false">$CC127/60</f>
        <v>0</v>
      </c>
      <c r="CE127" s="55" t="n">
        <f aca="false">IF(OR($J127="",$K127=""),0,MAX(0,(MIN($K127,1)-MAX($J127,TIME(22,0,0)))*1440))</f>
        <v>0</v>
      </c>
      <c r="CF127" s="54" t="n">
        <f aca="false">$CE127/60</f>
        <v>0</v>
      </c>
      <c r="CG127" s="55" t="n">
        <f aca="false">$CC127+$CE127</f>
        <v>0</v>
      </c>
      <c r="CH127" s="54" t="n">
        <f aca="false">$CD127+$CF127</f>
        <v>0</v>
      </c>
      <c r="CI127" s="56" t="n">
        <f aca="false">IF($BA127=0,1,IF(NOT(ISNUMBER($CG127)),0,IF($CG127&lt;0,7,IF($CG127&gt;$BA127,8,IF(NOT(ISNUMBER($BA127)),10,1)))))</f>
        <v>1</v>
      </c>
      <c r="CJ127" s="55" t="n">
        <f aca="false">IF(OR($M127="",$N127=""),0,MAX(0,(MIN($N127,TIME(6,0,0))-MAX($M127,TIME(0,0,0)))* 1440))</f>
        <v>0</v>
      </c>
      <c r="CK127" s="54" t="n">
        <f aca="false">$CJ127/60</f>
        <v>0</v>
      </c>
      <c r="CL127" s="55" t="n">
        <f aca="false">IF(OR($M127="",$N127=""),0,MAX(0,(MIN($N127,1)-MAX($M127,TIME(22,0,0)))*1440))</f>
        <v>0</v>
      </c>
      <c r="CM127" s="54" t="n">
        <f aca="false">$CL127/60</f>
        <v>0</v>
      </c>
      <c r="CN127" s="55" t="n">
        <f aca="false">$CJ127+$CL127</f>
        <v>0</v>
      </c>
      <c r="CO127" s="54" t="n">
        <f aca="false">$CK127+$CM127</f>
        <v>0</v>
      </c>
      <c r="CP127" s="56" t="n">
        <f aca="false">IF($BD127=0,1,IF(NOT(ISNUMBER($CN127)),0,IF($CN127&lt;0,7,IF($CN127&gt;$BD127,8,IF(NOT(ISNUMBER($BD127)),10,1)))))</f>
        <v>1</v>
      </c>
      <c r="CQ127" s="55" t="n">
        <f aca="false">$BZ127+$CG127+$CN127</f>
        <v>0</v>
      </c>
      <c r="CR127" s="54" t="n">
        <f aca="false">$CA127+$CH127+$CO127</f>
        <v>0</v>
      </c>
      <c r="CS127" s="53" t="n">
        <f aca="false">IF($BG127&lt;&gt;1,$BG127,IF(OR(AND($G127&lt;&gt;"",NOT(ISNUMBER($G127))),AND($H127&lt;&gt;"",NOT(ISNUMBER($H127))),AND($J127&lt;&gt;"",NOT(ISNUMBER($J127))),AND($K127&lt;&gt;"",NOT(ISNUMBER($K127))),AND($M127&lt;&gt;"",NOT(ISNUMBER($M127))),AND($N127&lt;&gt;"",NOT(ISNUMBER($N127)))),0,IF($CQ127&gt;$BH127,10,IF(ABS($CQ127/60-$CR127) &lt; 0.0001,1,5))))</f>
        <v>1</v>
      </c>
      <c r="CT127" s="55" t="n">
        <f aca="false">IF(OR($AP127=2,$AP127=4), $BH127,0)</f>
        <v>0</v>
      </c>
      <c r="CU127" s="54" t="n">
        <f aca="false">$CT127/60</f>
        <v>0</v>
      </c>
      <c r="CV127" s="53" t="n">
        <f aca="false">IF($BG127&lt;&gt;1,$BG127,IF($CT127&gt;$BH127,10,IF(ABS($CT127/60-$CU127) &lt; 0.0001,1,5)))</f>
        <v>1</v>
      </c>
      <c r="CW127" s="53" t="n">
        <f aca="false">IF($BS127=10,10,IF($BH127=0,1,IF(NOT(ISNUMBER($CT127)),10,IF($CT127&lt;0,10,IF($CT127&gt;$BH127,10,1)))))</f>
        <v>1</v>
      </c>
      <c r="CX127" s="55" t="n">
        <f aca="false">IF(OR($AP127=3,$AP127=4), $BH127,0)</f>
        <v>0</v>
      </c>
      <c r="CY127" s="54" t="n">
        <f aca="false">$CX127/60</f>
        <v>0</v>
      </c>
      <c r="CZ127" s="53" t="n">
        <f aca="false">IF($BG127&lt;&gt;1,$BG127,IF($CX127&gt;$BH127,10,IF(ABS($CX127/60-$CY127)&lt;0.0001,1,5)))</f>
        <v>1</v>
      </c>
      <c r="DA127" s="53" t="n">
        <f aca="false">IF($BS127=10,10,IF($BH127=0,1,IF(NOT(ISNUMBER($CW127)),10,IF($CW127&lt;0,10,IF($CW127&gt;$BH127,10,1)))))</f>
        <v>1</v>
      </c>
      <c r="DC127" s="59" t="s">
        <v>250</v>
      </c>
      <c r="DD127" s="59" t="n">
        <v>6</v>
      </c>
      <c r="DE127" s="59" t="s">
        <v>151</v>
      </c>
      <c r="DF127" s="59" t="s">
        <v>275</v>
      </c>
      <c r="DG127" s="59" t="s">
        <v>276</v>
      </c>
      <c r="DH127" s="59" t="s">
        <v>277</v>
      </c>
      <c r="DI127" s="59" t="s">
        <v>278</v>
      </c>
      <c r="DJ127" s="59"/>
      <c r="DK127" s="59"/>
    </row>
    <row r="128" customFormat="false" ht="15" hidden="false" customHeight="true" outlineLevel="0" collapsed="false">
      <c r="A128" s="60"/>
      <c r="B128" s="38"/>
      <c r="C128" s="31"/>
      <c r="D128" s="24"/>
      <c r="E128" s="39"/>
      <c r="F128" s="40"/>
      <c r="G128" s="41"/>
      <c r="H128" s="41"/>
      <c r="I128" s="42"/>
      <c r="J128" s="41"/>
      <c r="K128" s="41"/>
      <c r="L128" s="42"/>
      <c r="M128" s="41"/>
      <c r="N128" s="41"/>
      <c r="O128" s="42"/>
      <c r="P128" s="42"/>
      <c r="Q128" s="43"/>
      <c r="R128" s="43"/>
      <c r="S128" s="44"/>
      <c r="T128" s="44"/>
      <c r="U128" s="44"/>
      <c r="V128" s="44"/>
      <c r="W128" s="45"/>
      <c r="X128" s="44"/>
      <c r="Y128" s="44"/>
      <c r="Z128" s="44"/>
      <c r="AA128" s="44"/>
      <c r="AB128" s="44"/>
      <c r="AC128" s="44"/>
      <c r="AD128" s="44"/>
      <c r="AE128" s="44"/>
      <c r="AF128" s="44"/>
      <c r="AG128" s="46"/>
      <c r="AH128" s="46"/>
      <c r="AI128" s="46"/>
      <c r="AJ128" s="45"/>
      <c r="AK128" s="19"/>
      <c r="AL128" s="39"/>
      <c r="AM128" s="39"/>
      <c r="AN128" s="39"/>
      <c r="AO128" s="47"/>
      <c r="AP128" s="48"/>
      <c r="AQ128" s="61"/>
      <c r="AR128" s="50"/>
      <c r="AS128" s="50"/>
      <c r="AT128" s="50"/>
      <c r="AU128" s="50"/>
      <c r="AV128" s="50"/>
      <c r="AX128" s="51"/>
      <c r="AY128" s="52"/>
      <c r="AZ128" s="53" t="s">
        <v>147</v>
      </c>
      <c r="BA128" s="51"/>
      <c r="BB128" s="54"/>
      <c r="BC128" s="53"/>
      <c r="BD128" s="51"/>
      <c r="BE128" s="54"/>
      <c r="BF128" s="53"/>
      <c r="BG128" s="53"/>
      <c r="BH128" s="55"/>
      <c r="BI128" s="56"/>
      <c r="BJ128" s="57"/>
      <c r="BK128" s="53"/>
      <c r="BL128" s="53"/>
      <c r="BN128" s="58"/>
      <c r="BO128" s="58"/>
      <c r="BP128" s="57"/>
      <c r="BQ128" s="53" t="s">
        <v>148</v>
      </c>
      <c r="BR128" s="53"/>
      <c r="BS128" s="53"/>
      <c r="BT128" s="53"/>
      <c r="BV128" s="55"/>
      <c r="BW128" s="54"/>
      <c r="BX128" s="55"/>
      <c r="BY128" s="54"/>
      <c r="BZ128" s="55"/>
      <c r="CA128" s="54"/>
      <c r="CB128" s="56"/>
      <c r="CC128" s="55"/>
      <c r="CD128" s="54"/>
      <c r="CE128" s="55"/>
      <c r="CF128" s="54"/>
      <c r="CG128" s="55"/>
      <c r="CH128" s="54"/>
      <c r="CI128" s="56"/>
      <c r="CJ128" s="55"/>
      <c r="CK128" s="54"/>
      <c r="CL128" s="55"/>
      <c r="CM128" s="54"/>
      <c r="CN128" s="55"/>
      <c r="CO128" s="54"/>
      <c r="CP128" s="56"/>
      <c r="CQ128" s="55"/>
      <c r="CR128" s="54"/>
      <c r="CS128" s="53"/>
      <c r="CT128" s="55"/>
      <c r="CU128" s="54"/>
      <c r="CV128" s="53"/>
      <c r="CW128" s="53"/>
      <c r="CX128" s="55"/>
      <c r="CY128" s="54"/>
      <c r="CZ128" s="53"/>
      <c r="DA128" s="53"/>
      <c r="DC128" s="59"/>
      <c r="DD128" s="59"/>
      <c r="DE128" s="59"/>
      <c r="DF128" s="59"/>
      <c r="DG128" s="59"/>
      <c r="DH128" s="59"/>
      <c r="DI128" s="59" t="s">
        <v>279</v>
      </c>
      <c r="DJ128" s="59"/>
      <c r="DK128" s="59"/>
    </row>
    <row r="129" customFormat="false" ht="15" hidden="false" customHeight="true" outlineLevel="0" collapsed="false">
      <c r="A129" s="60"/>
      <c r="B129" s="38"/>
      <c r="C129" s="31"/>
      <c r="D129" s="24"/>
      <c r="E129" s="39"/>
      <c r="F129" s="40"/>
      <c r="G129" s="41"/>
      <c r="H129" s="41"/>
      <c r="I129" s="42"/>
      <c r="J129" s="41"/>
      <c r="K129" s="41"/>
      <c r="L129" s="42"/>
      <c r="M129" s="41"/>
      <c r="N129" s="41"/>
      <c r="O129" s="42"/>
      <c r="P129" s="42"/>
      <c r="Q129" s="43"/>
      <c r="R129" s="43"/>
      <c r="S129" s="44"/>
      <c r="T129" s="44"/>
      <c r="U129" s="44"/>
      <c r="V129" s="44"/>
      <c r="W129" s="45"/>
      <c r="X129" s="44"/>
      <c r="Y129" s="44"/>
      <c r="Z129" s="44"/>
      <c r="AA129" s="44"/>
      <c r="AB129" s="44"/>
      <c r="AC129" s="44"/>
      <c r="AD129" s="44"/>
      <c r="AE129" s="44"/>
      <c r="AF129" s="44"/>
      <c r="AG129" s="46"/>
      <c r="AH129" s="46"/>
      <c r="AI129" s="46"/>
      <c r="AJ129" s="45"/>
      <c r="AK129" s="19"/>
      <c r="AL129" s="39"/>
      <c r="AM129" s="39"/>
      <c r="AN129" s="39"/>
      <c r="AO129" s="47"/>
      <c r="AP129" s="48"/>
      <c r="AQ129" s="61"/>
      <c r="AR129" s="50"/>
      <c r="AS129" s="50"/>
      <c r="AT129" s="50"/>
      <c r="AU129" s="50"/>
      <c r="AV129" s="50"/>
      <c r="AX129" s="51"/>
      <c r="AY129" s="52"/>
      <c r="AZ129" s="53" t="s">
        <v>149</v>
      </c>
      <c r="BA129" s="51"/>
      <c r="BB129" s="54"/>
      <c r="BC129" s="53"/>
      <c r="BD129" s="51"/>
      <c r="BE129" s="54"/>
      <c r="BF129" s="53"/>
      <c r="BG129" s="53"/>
      <c r="BH129" s="55"/>
      <c r="BI129" s="56"/>
      <c r="BJ129" s="57"/>
      <c r="BK129" s="53"/>
      <c r="BL129" s="53"/>
      <c r="BN129" s="58"/>
      <c r="BO129" s="58"/>
      <c r="BP129" s="57"/>
      <c r="BQ129" s="57"/>
      <c r="BR129" s="53"/>
      <c r="BS129" s="53"/>
      <c r="BT129" s="53"/>
      <c r="BV129" s="55"/>
      <c r="BW129" s="54"/>
      <c r="BX129" s="55"/>
      <c r="BY129" s="54"/>
      <c r="BZ129" s="55"/>
      <c r="CA129" s="54"/>
      <c r="CB129" s="56"/>
      <c r="CC129" s="55"/>
      <c r="CD129" s="54"/>
      <c r="CE129" s="55"/>
      <c r="CF129" s="54"/>
      <c r="CG129" s="55"/>
      <c r="CH129" s="54"/>
      <c r="CI129" s="56"/>
      <c r="CJ129" s="55"/>
      <c r="CK129" s="54"/>
      <c r="CL129" s="55"/>
      <c r="CM129" s="54"/>
      <c r="CN129" s="55"/>
      <c r="CO129" s="54"/>
      <c r="CP129" s="56"/>
      <c r="CQ129" s="55"/>
      <c r="CR129" s="54"/>
      <c r="CS129" s="53"/>
      <c r="CT129" s="55"/>
      <c r="CU129" s="54"/>
      <c r="CV129" s="53"/>
      <c r="CW129" s="53"/>
      <c r="CX129" s="55"/>
      <c r="CY129" s="54"/>
      <c r="CZ129" s="53"/>
      <c r="DA129" s="53"/>
      <c r="DC129" s="59"/>
      <c r="DD129" s="59"/>
      <c r="DE129" s="59"/>
      <c r="DF129" s="59"/>
      <c r="DG129" s="59"/>
      <c r="DH129" s="59"/>
      <c r="DI129" s="59"/>
      <c r="DJ129" s="59"/>
      <c r="DK129" s="59"/>
    </row>
    <row r="130" customFormat="false" ht="15" hidden="false" customHeight="true" outlineLevel="0" collapsed="false">
      <c r="A130" s="60"/>
      <c r="B130" s="38"/>
      <c r="C130" s="31"/>
      <c r="D130" s="24"/>
      <c r="E130" s="39"/>
      <c r="F130" s="40"/>
      <c r="G130" s="41"/>
      <c r="H130" s="41"/>
      <c r="I130" s="42"/>
      <c r="J130" s="41"/>
      <c r="K130" s="41"/>
      <c r="L130" s="42"/>
      <c r="M130" s="41"/>
      <c r="N130" s="41"/>
      <c r="O130" s="42"/>
      <c r="P130" s="42"/>
      <c r="Q130" s="43"/>
      <c r="R130" s="43"/>
      <c r="S130" s="44"/>
      <c r="T130" s="44"/>
      <c r="U130" s="44"/>
      <c r="V130" s="44"/>
      <c r="W130" s="45"/>
      <c r="X130" s="44"/>
      <c r="Y130" s="44"/>
      <c r="Z130" s="44"/>
      <c r="AA130" s="44"/>
      <c r="AB130" s="44"/>
      <c r="AC130" s="44"/>
      <c r="AD130" s="44"/>
      <c r="AE130" s="44"/>
      <c r="AF130" s="44"/>
      <c r="AG130" s="46"/>
      <c r="AH130" s="46"/>
      <c r="AI130" s="46"/>
      <c r="AJ130" s="45"/>
      <c r="AK130" s="19"/>
      <c r="AL130" s="39"/>
      <c r="AM130" s="39"/>
      <c r="AN130" s="39"/>
      <c r="AO130" s="47"/>
      <c r="AP130" s="48"/>
      <c r="AQ130" s="61"/>
      <c r="AR130" s="50"/>
      <c r="AS130" s="50"/>
      <c r="AT130" s="50"/>
      <c r="AU130" s="50"/>
      <c r="AV130" s="50"/>
      <c r="AX130" s="51"/>
      <c r="AY130" s="52"/>
      <c r="AZ130" s="53" t="s">
        <v>150</v>
      </c>
      <c r="BA130" s="51"/>
      <c r="BB130" s="54"/>
      <c r="BC130" s="53"/>
      <c r="BD130" s="51"/>
      <c r="BE130" s="54"/>
      <c r="BF130" s="53"/>
      <c r="BG130" s="53"/>
      <c r="BH130" s="55"/>
      <c r="BI130" s="56"/>
      <c r="BJ130" s="57"/>
      <c r="BK130" s="53"/>
      <c r="BL130" s="53"/>
      <c r="BN130" s="58"/>
      <c r="BO130" s="58"/>
      <c r="BP130" s="57"/>
      <c r="BQ130" s="57"/>
      <c r="BR130" s="53"/>
      <c r="BS130" s="53"/>
      <c r="BT130" s="53"/>
      <c r="BV130" s="55"/>
      <c r="BW130" s="54"/>
      <c r="BX130" s="55"/>
      <c r="BY130" s="54"/>
      <c r="BZ130" s="55"/>
      <c r="CA130" s="54"/>
      <c r="CB130" s="56"/>
      <c r="CC130" s="55"/>
      <c r="CD130" s="54"/>
      <c r="CE130" s="55"/>
      <c r="CF130" s="54"/>
      <c r="CG130" s="55"/>
      <c r="CH130" s="54"/>
      <c r="CI130" s="56"/>
      <c r="CJ130" s="55"/>
      <c r="CK130" s="54"/>
      <c r="CL130" s="55"/>
      <c r="CM130" s="54"/>
      <c r="CN130" s="55"/>
      <c r="CO130" s="54"/>
      <c r="CP130" s="56"/>
      <c r="CQ130" s="55"/>
      <c r="CR130" s="54"/>
      <c r="CS130" s="53"/>
      <c r="CT130" s="55"/>
      <c r="CU130" s="54"/>
      <c r="CV130" s="53"/>
      <c r="CW130" s="53"/>
      <c r="CX130" s="55"/>
      <c r="CY130" s="54"/>
      <c r="CZ130" s="53"/>
      <c r="DA130" s="53"/>
      <c r="DC130" s="59"/>
      <c r="DD130" s="59"/>
      <c r="DE130" s="59"/>
      <c r="DF130" s="59"/>
      <c r="DG130" s="59"/>
      <c r="DH130" s="59"/>
      <c r="DI130" s="59"/>
      <c r="DJ130" s="59"/>
      <c r="DK130" s="59"/>
    </row>
    <row r="131" customFormat="false" ht="15" hidden="false" customHeight="true" outlineLevel="0" collapsed="false">
      <c r="A131" s="60" t="str">
        <f aca="false">IF($AQ131=0,"---",IF($AS131&gt;1,"❌ KAL D"&amp;$AS131,IF($AT131&gt;1,"❌ KAL S"&amp;$AT131,IF($AU131&gt;1,"❌ KAL TD"&amp;$AU131,DATE(YEAR($AQ131),MONTH($AQ131),DAY($AQ131))))))</f>
        <v>---</v>
      </c>
      <c r="B131" s="38" t="str">
        <f aca="false">IF($AO131=0,"---",IF($AS131&gt;1,"❌ KAL D"&amp;$AS131,IF($AT131&gt;1,"❌ KAL S"&amp;$AT131,IF($AU131&gt;1,"❌ KAL TD"&amp;$AU131,CHOOSE($AO131,"Po","Út","St","Čt","Pá","So","Ne")))))</f>
        <v>---</v>
      </c>
      <c r="C131" s="31" t="str">
        <f aca="false">IF($AP131=0,"---",IF($AS131&gt;1,"❌ KAL D"&amp;$AS131,IF($AT131&gt;1,"❌ KAL S"&amp;$AT131,IF($AU131&gt;1,"❌ KAL TD"&amp;$AU131,CHOOSE($AP131,"PRACOVNÍ DEN","VÍKEND","SVÁTEK","VÍKEND +SVÁTEK")))))</f>
        <v>---</v>
      </c>
      <c r="D131" s="24" t="str">
        <f aca="false">IF($AR131=0,"---",IF($AS131&gt;1,"❌ KAL D"&amp;$AS131,IF($AT131&gt;1,"❌ KAL S"&amp;$AT131,IF($AU131&gt;1,"❌ KAL TD"&amp;$AU131,CHOOSE($AR131,"Velký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131" s="39" t="str">
        <f aca="false">IF($AN131=0,"---",IF($AS131&gt;1,"❌ KAL D"&amp;$AS131,IF($AT131&gt;1,"❌ KAL S"&amp;$AT131,IF($AU131&gt;1,"❌ KAL TD"&amp;$AU131,$AN131))))</f>
        <v>---</v>
      </c>
      <c r="F131" s="40"/>
      <c r="G131" s="41"/>
      <c r="H131" s="41"/>
      <c r="I131" s="42" t="str">
        <f aca="false">IF($AX131=0,"---",IF($AZ131=0,"❌ PD1 0",IF($AZ131=2,"❌ PD1 2",IF($AZ131=3,"❌ PD1 3",TEXT(INT($AX131/60),"00")&amp;":"&amp;TEXT(MOD($AX131,60),"00")&amp;":00"))))</f>
        <v>---</v>
      </c>
      <c r="J131" s="41"/>
      <c r="K131" s="41"/>
      <c r="L131" s="42" t="str">
        <f aca="false">IF($BA131=0,"---",IF($BC131=0,"❌ PD2 0",IF($BC131=2,"❌ PD2 2",IF($BC131=3,"❌ PD2 3",TEXT(INT($BA131/60),"00")&amp;":"&amp;TEXT(MOD($BA131,60),"00")&amp;":00"))))</f>
        <v>---</v>
      </c>
      <c r="M131" s="41"/>
      <c r="N131" s="41"/>
      <c r="O131" s="42" t="str">
        <f aca="false">IF($BD131=0,"---",IF($BF131=0,"❌ PD3 0",IF($BF131=2,"❌ PD3 2",IF($BF131=3,"❌ PD3 3",TEXT(INT($BD131/60),"00")&amp;":"&amp;TEXT(MOD($BD131,60),"00")&amp;":00"))))</f>
        <v>---</v>
      </c>
      <c r="P131" s="42" t="str">
        <f aca="false">IF($BG131&lt;&gt;1,"❌ PD DEN "&amp;$BG131,IF($BL131=10,"❌ PD DEN 10",IF($BI131=6,"❌ PD DEN 6",IF($BK131=5,"⚠ PD DEN 5",IF($BH131=0,"---",TEXT(INT($BH131/60),"00")&amp;":"&amp;TEXT(MOD($BH131,60),"00")&amp;":00")))))</f>
        <v>---</v>
      </c>
      <c r="Q131" s="43" t="str">
        <f aca="false">IF($BT131=10,"❌ ZDPD 10",IF($BS131=9,"❌ ZDPD 9",IF($BQ131=5,"ℹ️ ZDPD 5",IF($BN131=0,"---",TEXT(INT($BN131/60),"00")&amp;":"&amp;TEXT(MOD($BN131,60),"00")&amp;":00"))))</f>
        <v>---</v>
      </c>
      <c r="R131" s="43" t="str">
        <f aca="false">IF($BT131=10,"❌ PR PŘES 10",IF($BS131=9,"❌ PR PŘES 9",IF($BQ131=5,"ℹ️ PR PŘES 5",IF($BO131=0,"---",TEXT(INT($BO131/60),"00")&amp;":"&amp;TEXT(MOD($BO131,60),"00")&amp;":00"))))</f>
        <v>---</v>
      </c>
      <c r="S131" s="44" t="str">
        <f aca="false">IF(NOT(ISNUMBER($G131)),"---",IF(AND($G131&gt;=TIME(0,0,0),$G131&lt;TIME(6,0,0)),$G131,"---"))</f>
        <v>---</v>
      </c>
      <c r="T131" s="44" t="str">
        <f aca="false">IF(AND($H131&lt;&gt;"",$G131&lt;TIME(6,0,0)),MIN($H131,TIME(6,0,0)),"---")</f>
        <v>---</v>
      </c>
      <c r="U131" s="44" t="str">
        <f aca="false">IF($H131&gt;TIME(22,0,0),MAX($G131,TIME(22,0,0)),"---")</f>
        <v>---</v>
      </c>
      <c r="V131" s="44" t="str">
        <f aca="false">IF($H131&gt;TIME(22,0,0),$H131,"---")</f>
        <v>---</v>
      </c>
      <c r="W131" s="45" t="str">
        <f aca="false">IF($CS131&lt;&gt;1,"❌ NPD "&amp;$CS131,IF($CB131&lt;&gt;1,"❌ NPD "&amp;$CB131,IF($BZ131=0,"---",TEXT(INT($BZ131/60),"00")&amp;":"&amp;TEXT(MOD($BZ131,60),"00")&amp;":00")))</f>
        <v>---</v>
      </c>
      <c r="X131" s="44" t="str">
        <f aca="false">IF(NOT(ISNUMBER($J131)),"---",IF(AND($J131&gt;=TIME(0,0,0),$J131&lt;TIME(6,0,0)),$J131,"---"))</f>
        <v>---</v>
      </c>
      <c r="Y131" s="44" t="str">
        <f aca="false">IF(AND($K131&lt;&gt;"",$J131&lt;TIME(6,0,0)),MIN($K131,TIME(6,0,0)),"---")</f>
        <v>---</v>
      </c>
      <c r="Z131" s="44" t="str">
        <f aca="false">IF($K131&gt;TIME(22,0,0),MAX($J131,TIME(22,0,0)),"---")</f>
        <v>---</v>
      </c>
      <c r="AA131" s="44" t="str">
        <f aca="false">IF($K131&gt;TIME(22,0,0),$K131,"---")</f>
        <v>---</v>
      </c>
      <c r="AB131" s="44" t="str">
        <f aca="false">IF($CS131&lt;&gt;1,"❌ NPD "&amp;$CS131,IF($CI131&lt;&gt;1,"❌ NPD "&amp;$CI131,IF($CG131=0,"---",TEXT(INT($CG131/60),"00")&amp;":"&amp;TEXT(MOD($CG131,60),"00")&amp;":00")))</f>
        <v>---</v>
      </c>
      <c r="AC131" s="44" t="str">
        <f aca="false">IF(NOT(ISNUMBER($M131)),"---",IF(AND($M131&gt;=TIME(0,0,0),$M131&lt;TIME(6,0,0)),$M131,"---"))</f>
        <v>---</v>
      </c>
      <c r="AD131" s="44" t="str">
        <f aca="false">IF(AND($N131&lt;&gt;"",$M131&lt;TIME(6,0,0)),MIN($N131,TIME(6,0,0)),"---")</f>
        <v>---</v>
      </c>
      <c r="AE131" s="44" t="str">
        <f aca="false">IF($N131&gt;TIME(22,0,0),MAX($M131,TIME(22,0,0)),"---")</f>
        <v>---</v>
      </c>
      <c r="AF131" s="44" t="str">
        <f aca="false">IF($N131&gt;TIME(22,0,0),$N131,"---")</f>
        <v>---</v>
      </c>
      <c r="AG131" s="46" t="str">
        <f aca="false">IF($CS131&lt;&gt;1,"❌ NPD "&amp;$CS131,IF($CP131&lt;&gt;1,"❌ NPD "&amp;$CP131,IF($CN131=0,"---",TEXT(INT($CN131/60),"00")&amp;":"&amp;TEXT(MOD($CN131,60),"00")&amp;":00")))</f>
        <v>---</v>
      </c>
      <c r="AH131" s="46" t="str">
        <f aca="false">IF($CS131&lt;&gt;1,"❌ NPD "&amp;$CS131,IF(MIN($CB131,$CI131,$CP131)&lt;&gt;1,"❌ NPD "&amp;MIN($CB131,$CI131,CP131),IF($CQ131=0,"---",TEXT(INT($CQ131/60),"00")&amp;":"&amp;TEXT(MOD($CQ131,60),"00")&amp;":00")))</f>
        <v>---</v>
      </c>
      <c r="AI131" s="46" t="str">
        <f aca="false">IF($CV131&lt;&gt;1,"❌ PR VÍK "&amp;$CV131,IF($CW131=10,"❌ PR VÍK 10",IF($CU131=0,"---",TEXT(INT($CT131/60),"00")&amp;":"&amp;TEXT(MOD($CT131,60),"00")&amp;":00")))</f>
        <v>---</v>
      </c>
      <c r="AJ131" s="45" t="str">
        <f aca="false">IF($CZ131&lt;&gt;1,"❌ PR SV "&amp;$CZ131,IF($DA131=10,"❌ PR SV 10",IF($CX131=0,"---",TEXT(INT($CX131/60),"00")&amp;":"&amp;TEXT(MOD($CX131,60),"00")&amp;":00")))</f>
        <v>---</v>
      </c>
      <c r="AK131" s="19"/>
      <c r="AL131" s="39" t="n">
        <f aca="false">IF($AQ131=0,0,IF($AQ131&lt;&gt;0,YEAR($AQ$15)))</f>
        <v>0</v>
      </c>
      <c r="AM131" s="39" t="n">
        <f aca="false">IF($AQ131=0,0,IF($AQ131&lt;&gt;0,CHOOSE(MONTH($AQ$15), 1,2,3,4,5,6, 7,8,9,10,11,12)))</f>
        <v>0</v>
      </c>
      <c r="AN131" s="39" t="n">
        <f aca="false">IF($AQ131=0,0,WEEKNUM($AQ131,2))</f>
        <v>0</v>
      </c>
      <c r="AO131" s="47" t="n">
        <f aca="false">IF($AQ131=0,0,WEEKDAY($AQ131,2))</f>
        <v>0</v>
      </c>
      <c r="AP131" s="48" t="n">
        <f aca="false">IF($AQ131=0,0, IF(AND($AO131&gt;5,$AR131&lt;&gt;0),4, IF($AR131&lt;&gt;0,3, IF($AO131&gt;5,2, 1))))</f>
        <v>0</v>
      </c>
      <c r="AQ131" s="61" t="n">
        <f aca="false">IF($AQ127=0,0,IF(MONTH($AQ127+1)=MONTH($AQ127),$AQ127+1,0))</f>
        <v>0</v>
      </c>
      <c r="AR131" s="50" t="n">
        <f aca="false">IF($AO131=0,0, IF(AND($AL$3&lt;&gt;0,$AQ131=$AL$3-2),1, IF(AND($AL$3&lt;&gt;0,$AQ131=$AL$3+1),2, IF(AND(DAY($AQ131)=1, MONTH($AQ131)=1),3, IF(AND(DAY($AQ131)=1, MONTH($AQ131)=5),4, IF(AND(DAY($AQ131)=8, MONTH($AQ131)=5),5, IF(AND(DAY($AQ131)=5, MONTH($AQ131)=7),6, IF(AND(DAY($AQ131)=6, MONTH($AQ131)=7),7, IF(AND(DAY($AQ131)=28, MONTH($AQ131)=9),8, IF(AND(DAY($AQ131)=28, MONTH($AQ131)=10),9, IF(AND(DAY($AQ131)=17, MONTH($AQ131)=11),10, IF(AND(DAY($AQ131)=24, MONTH($AQ131)=12),11, IF(AND(DAY($AQ131)=25, MONTH($AQ131)=12),12, IF(AND(DAY($AQ131)=26, MONTH($AQ131)=12),13,0))))))))))))))</f>
        <v>0</v>
      </c>
      <c r="AS131" s="50" t="n">
        <f aca="false">IF($AQ131=0,IF(OR($AO131&lt;&gt;0,$AP131&lt;&gt;0,$AR131&lt;&gt;0),2,1),IF(WEEKDAY($AQ131,2)&lt;&gt;$AO131,3,1))</f>
        <v>1</v>
      </c>
      <c r="AT131" s="50" t="n">
        <f aca="false">IF($AR131=0,1,IF(OR($AR131&lt;1,$AR131&gt;13),3,IF($AQ131=0,2,1)))</f>
        <v>1</v>
      </c>
      <c r="AU131" s="50" t="n">
        <f aca="false">IF($AQ131=0,1,IF(AND($AO131&gt;5,$AR131&lt;&gt;0, $AP131&lt;&gt;4),4,IF(AND($AR131&lt;&gt;0,$AP131&lt;&gt;3,$AO131&lt;=5),3,IF(AND($AO131&gt;5,$AP131&lt;&gt;2,$AR131=0),2,IF(AND($AO131&lt;=5,$AR131=0,$AP131&lt;&gt;1),2,1)))))</f>
        <v>1</v>
      </c>
      <c r="AV131" s="50" t="n">
        <f aca="false">IF(MAX($AS131,$AT131,$AU131)=1,1,MAX($AS131,$AT131,$AU131))</f>
        <v>1</v>
      </c>
      <c r="AX131" s="51" t="n">
        <f aca="false">IF(OR($G131="",$H131=""),0,MAX(0,($H131-$G131)*1440))</f>
        <v>0</v>
      </c>
      <c r="AY131" s="52" t="n">
        <f aca="false">$AX131/60</f>
        <v>0</v>
      </c>
      <c r="AZ131" s="53" t="n">
        <f aca="false">IF(OR($G131="",$H131=""),1,IF(NOT(AND(ISNUMBER($G131),ISNUMBER($H131))),0,IF($H131&lt;$G131,2,IF($BH131=3,3,1))))</f>
        <v>1</v>
      </c>
      <c r="BA131" s="51" t="n">
        <f aca="false">IF(OR($J131="",$K131=""),0,MAX(0,($K131-$J131)*1440))</f>
        <v>0</v>
      </c>
      <c r="BB131" s="54" t="n">
        <f aca="false">$BA131/60</f>
        <v>0</v>
      </c>
      <c r="BC131" s="53" t="n">
        <f aca="false">IF(OR($J131="",$K131=""),1,IF(NOT(AND(ISNUMBER($J131),ISNUMBER($K131))),0,IF($K131&lt;$J131,2,IF($BH131=3,3,1))))</f>
        <v>1</v>
      </c>
      <c r="BD131" s="51" t="n">
        <f aca="false">IF(OR($M131="",$N131=""),0,MAX(0,($N131-$M131)*1440))</f>
        <v>0</v>
      </c>
      <c r="BE131" s="54" t="n">
        <f aca="false">$BD131/60</f>
        <v>0</v>
      </c>
      <c r="BF131" s="53" t="n">
        <f aca="false">IF(OR($M131="",$N131=""),1,IF(NOT(AND(ISNUMBER($M131),ISNUMBER($N131))),0,IF($N131&lt;$M131,2,IF($BH131=3,3,1))))</f>
        <v>1</v>
      </c>
      <c r="BG131" s="53" t="n">
        <f aca="false">IF(COUNTIF(AZ131,0)+COUNTIF(BC131,0)+COUNTIF(BF131,0)&gt;0,0,IF(COUNTIF(AZ131,2)+COUNTIF(BC131,2)+COUNTIF(BF131,2)&gt;0,2,IF(COUNTIF(AZ131,3)+COUNTIF(BC131,3)+COUNTIF(BF131,3)&gt;0,3,1)))</f>
        <v>1</v>
      </c>
      <c r="BH131" s="55" t="n">
        <f aca="false">IFERROR(($H131-$G131)*1440, 0)  + IFERROR(($K131-$J131)*1440, 0)  + IFERROR(($N131-$M131)*1440, 0)</f>
        <v>0</v>
      </c>
      <c r="BI131" s="56" t="n">
        <f aca="false">IF($BG131&lt;&gt;1,$BG131,IF(ABS($BH131-($AX131 +$BA131+ $BD131))&lt; 0.0001,1,6))</f>
        <v>1</v>
      </c>
      <c r="BJ131" s="57" t="n">
        <f aca="false">IF($BH131=3,3,IF($BH131=0,0,$BH131/60))</f>
        <v>0</v>
      </c>
      <c r="BK131" s="53" t="n">
        <f aca="false">IF($BG131&lt;&gt;1,$BG131,IF(ABS($BJ131*60-$BH131)&lt;0.0001,1,5))</f>
        <v>1</v>
      </c>
      <c r="BL131" s="53" t="n">
        <f aca="false">IF($BH131=0,1,IF(ABS($BH131-($AX131+$BA131+$BD131))&lt;0.0001,1,10))</f>
        <v>1</v>
      </c>
      <c r="BN131" s="58" t="n">
        <f aca="false">IF($BT131=10,10,IF($AP131&lt;&gt;1,0,IF(ISNUMBER($R$4),($R$4*60)/5,480)))</f>
        <v>0</v>
      </c>
      <c r="BO131" s="58" t="n">
        <f aca="false">IF($BG131&lt;&gt;1,$BG131,IF($AP131=1,MAX(0,$BH131-$BN131),$BH131))</f>
        <v>0</v>
      </c>
      <c r="BP131" s="57" t="n">
        <f aca="false">IF($BG131&lt;&gt;1, 0, ROUND($BO131/60,4))</f>
        <v>0</v>
      </c>
      <c r="BQ131" s="53" t="n">
        <f aca="false">IF($BG131&lt;&gt;1, $BG131,
 IF(ABS($BO131/60-$BP131)&lt; 0.0001,1,5))</f>
        <v>1</v>
      </c>
      <c r="BR131" s="53" t="n">
        <f aca="false">$BQ131</f>
        <v>1</v>
      </c>
      <c r="BS131" s="53" t="n">
        <f aca="false">IF($BH131&lt;&gt;1,1,IF(NOT(ISNUMBER($BO131)),9,IF($BO131&lt;0,9,IF($BO131&gt;$BH131,9,1))))</f>
        <v>1</v>
      </c>
      <c r="BT131" s="53" t="n">
        <f aca="false">IF($R$4="",1,IF(NOT(ISNUMBER($R$4)),10,IF($R$4&lt;=0,10,IF($R$4&gt;40,10,IF(MOD($R$4,1)&lt;&gt;0,10,1)))))</f>
        <v>1</v>
      </c>
      <c r="BV131" s="55" t="n">
        <f aca="false">IF(OR($G131="",$H131=""),0,MAX(0,(MIN($H131,TIME(6,0,0))-MAX($G131,TIME(0,0,0))) * 1440))</f>
        <v>0</v>
      </c>
      <c r="BW131" s="54" t="n">
        <f aca="false">$BV131/60</f>
        <v>0</v>
      </c>
      <c r="BX131" s="55" t="n">
        <f aca="false">IF(OR($G131="",$H131=""),0,MAX(0,(MIN($H131,1)-MAX($G131,TIME(22,0,0)))*1440))</f>
        <v>0</v>
      </c>
      <c r="BY131" s="54" t="n">
        <f aca="false">$BX131/60</f>
        <v>0</v>
      </c>
      <c r="BZ131" s="55" t="n">
        <f aca="false">$BV131+$BX131</f>
        <v>0</v>
      </c>
      <c r="CA131" s="54" t="n">
        <f aca="false">$BW131+$BY131</f>
        <v>0</v>
      </c>
      <c r="CB131" s="56" t="n">
        <f aca="false">IF($AX131=0,1,IF(NOT(ISNUMBER($BZ131)),0,IF($BZ131&lt;0,7,IF($BZ131&gt;$AX131,8,IF(NOT(ISNUMBER($AX131)),10,1)))))</f>
        <v>1</v>
      </c>
      <c r="CC131" s="55" t="n">
        <f aca="false">IF(OR($J131="",$K131=""),0,MAX(0,(MIN($K131,TIME(6,0,0))-MAX($J131,TIME(0,0,0))) * 1440))</f>
        <v>0</v>
      </c>
      <c r="CD131" s="54" t="n">
        <f aca="false">$CC131/60</f>
        <v>0</v>
      </c>
      <c r="CE131" s="55" t="n">
        <f aca="false">IF(OR($J131="",$K131=""),0,MAX(0,(MIN($K131,1)-MAX($J131,TIME(22,0,0)))*1440))</f>
        <v>0</v>
      </c>
      <c r="CF131" s="54" t="n">
        <f aca="false">$CE131/60</f>
        <v>0</v>
      </c>
      <c r="CG131" s="55" t="n">
        <f aca="false">$CC131+$CE131</f>
        <v>0</v>
      </c>
      <c r="CH131" s="54" t="n">
        <f aca="false">$CD131+$CF131</f>
        <v>0</v>
      </c>
      <c r="CI131" s="56" t="n">
        <f aca="false">IF($BA131=0,1,IF(NOT(ISNUMBER($CG131)),0,IF($CG131&lt;0,7,IF($CG131&gt;$BA131,8,IF(NOT(ISNUMBER($BA131)),10,1)))))</f>
        <v>1</v>
      </c>
      <c r="CJ131" s="55" t="n">
        <f aca="false">IF(OR($M131="",$N131=""),0,MAX(0,(MIN($N131,TIME(6,0,0))-MAX($M131,TIME(0,0,0)))* 1440))</f>
        <v>0</v>
      </c>
      <c r="CK131" s="54" t="n">
        <f aca="false">$CJ131/60</f>
        <v>0</v>
      </c>
      <c r="CL131" s="55" t="n">
        <f aca="false">IF(OR($M131="",$N131=""),0,MAX(0,(MIN($N131,1)-MAX($M131,TIME(22,0,0)))*1440))</f>
        <v>0</v>
      </c>
      <c r="CM131" s="54" t="n">
        <f aca="false">$CL131/60</f>
        <v>0</v>
      </c>
      <c r="CN131" s="55" t="n">
        <f aca="false">$CJ131+$CL131</f>
        <v>0</v>
      </c>
      <c r="CO131" s="54" t="n">
        <f aca="false">$CK131+$CM131</f>
        <v>0</v>
      </c>
      <c r="CP131" s="56" t="n">
        <f aca="false">IF($BD131=0,1,IF(NOT(ISNUMBER($CN131)),0,IF($CN131&lt;0,7,IF($CN131&gt;$BD131,8,IF(NOT(ISNUMBER($BD131)),10,1)))))</f>
        <v>1</v>
      </c>
      <c r="CQ131" s="55" t="n">
        <f aca="false">$BZ131+$CG131+$CN131</f>
        <v>0</v>
      </c>
      <c r="CR131" s="54" t="n">
        <f aca="false">$CA131+$CH131+$CO131</f>
        <v>0</v>
      </c>
      <c r="CS131" s="53" t="n">
        <f aca="false">IF($BG131&lt;&gt;1,$BG131,IF(OR(AND($G131&lt;&gt;"",NOT(ISNUMBER($G131))),AND($H131&lt;&gt;"",NOT(ISNUMBER($H131))),AND($J131&lt;&gt;"",NOT(ISNUMBER($J131))),AND($K131&lt;&gt;"",NOT(ISNUMBER($K131))),AND($M131&lt;&gt;"",NOT(ISNUMBER($M131))),AND($N131&lt;&gt;"",NOT(ISNUMBER($N131)))),0,IF($CQ131&gt;$BH131,10,IF(ABS($CQ131/60-$CR131) &lt; 0.0001,1,5))))</f>
        <v>1</v>
      </c>
      <c r="CT131" s="55" t="n">
        <f aca="false">IF(OR($AP131=2,$AP131=4), $BH131,0)</f>
        <v>0</v>
      </c>
      <c r="CU131" s="54" t="n">
        <f aca="false">$CT131/60</f>
        <v>0</v>
      </c>
      <c r="CV131" s="53" t="n">
        <f aca="false">IF($BG131&lt;&gt;1,$BG131,IF($CT131&gt;$BH131,10,IF(ABS($CT131/60-$CU131) &lt; 0.0001,1,5)))</f>
        <v>1</v>
      </c>
      <c r="CW131" s="53" t="n">
        <f aca="false">IF($BS131=10,10,IF($BH131=0,1,IF(NOT(ISNUMBER($CT131)),10,IF($CT131&lt;0,10,IF($CT131&gt;$BH131,10,1)))))</f>
        <v>1</v>
      </c>
      <c r="CX131" s="55" t="n">
        <f aca="false">IF(OR($AP131=3,$AP131=4), $BH131,0)</f>
        <v>0</v>
      </c>
      <c r="CY131" s="54" t="n">
        <f aca="false">$CX131/60</f>
        <v>0</v>
      </c>
      <c r="CZ131" s="53" t="n">
        <f aca="false">IF($BG131&lt;&gt;1,$BG131,IF($CX131&gt;$BH131,10,IF(ABS($CX131/60-$CY131)&lt;0.0001,1,5)))</f>
        <v>1</v>
      </c>
      <c r="DA131" s="53" t="n">
        <f aca="false">IF($BS131=10,10,IF($BH131=0,1,IF(NOT(ISNUMBER($CW131)),10,IF($CW131&lt;0,10,IF($CW131&gt;$BH131,10,1)))))</f>
        <v>1</v>
      </c>
      <c r="DC131" s="59" t="s">
        <v>250</v>
      </c>
      <c r="DD131" s="59" t="n">
        <v>10</v>
      </c>
      <c r="DE131" s="59" t="s">
        <v>151</v>
      </c>
      <c r="DF131" s="59" t="s">
        <v>280</v>
      </c>
      <c r="DG131" s="59" t="s">
        <v>281</v>
      </c>
      <c r="DH131" s="59" t="s">
        <v>282</v>
      </c>
      <c r="DI131" s="59" t="s">
        <v>283</v>
      </c>
      <c r="DJ131" s="59"/>
      <c r="DK131" s="59"/>
    </row>
    <row r="132" customFormat="false" ht="15" hidden="false" customHeight="true" outlineLevel="0" collapsed="false">
      <c r="A132" s="60"/>
      <c r="B132" s="38"/>
      <c r="C132" s="31"/>
      <c r="D132" s="24"/>
      <c r="E132" s="39"/>
      <c r="F132" s="40"/>
      <c r="G132" s="41"/>
      <c r="H132" s="41"/>
      <c r="I132" s="42"/>
      <c r="J132" s="41"/>
      <c r="K132" s="41"/>
      <c r="L132" s="42"/>
      <c r="M132" s="41"/>
      <c r="N132" s="41"/>
      <c r="O132" s="42"/>
      <c r="P132" s="42"/>
      <c r="Q132" s="43"/>
      <c r="R132" s="43"/>
      <c r="S132" s="44"/>
      <c r="T132" s="44"/>
      <c r="U132" s="44"/>
      <c r="V132" s="44"/>
      <c r="W132" s="45"/>
      <c r="X132" s="44"/>
      <c r="Y132" s="44"/>
      <c r="Z132" s="44"/>
      <c r="AA132" s="44"/>
      <c r="AB132" s="44"/>
      <c r="AC132" s="44"/>
      <c r="AD132" s="44"/>
      <c r="AE132" s="44"/>
      <c r="AF132" s="44"/>
      <c r="AG132" s="46"/>
      <c r="AH132" s="46"/>
      <c r="AI132" s="46"/>
      <c r="AJ132" s="45"/>
      <c r="AK132" s="19"/>
      <c r="AL132" s="39"/>
      <c r="AM132" s="39"/>
      <c r="AN132" s="39"/>
      <c r="AO132" s="47"/>
      <c r="AP132" s="48"/>
      <c r="AQ132" s="61"/>
      <c r="AR132" s="50"/>
      <c r="AS132" s="50"/>
      <c r="AT132" s="50"/>
      <c r="AU132" s="50"/>
      <c r="AV132" s="50"/>
      <c r="AX132" s="51"/>
      <c r="AY132" s="52"/>
      <c r="AZ132" s="53" t="s">
        <v>147</v>
      </c>
      <c r="BA132" s="51"/>
      <c r="BB132" s="54"/>
      <c r="BC132" s="53"/>
      <c r="BD132" s="51"/>
      <c r="BE132" s="54"/>
      <c r="BF132" s="53"/>
      <c r="BG132" s="53"/>
      <c r="BH132" s="55"/>
      <c r="BI132" s="56"/>
      <c r="BJ132" s="57"/>
      <c r="BK132" s="53"/>
      <c r="BL132" s="53"/>
      <c r="BN132" s="58"/>
      <c r="BO132" s="58"/>
      <c r="BP132" s="57"/>
      <c r="BQ132" s="53" t="s">
        <v>148</v>
      </c>
      <c r="BR132" s="53"/>
      <c r="BS132" s="53"/>
      <c r="BT132" s="53"/>
      <c r="BV132" s="55"/>
      <c r="BW132" s="54"/>
      <c r="BX132" s="55"/>
      <c r="BY132" s="54"/>
      <c r="BZ132" s="55"/>
      <c r="CA132" s="54"/>
      <c r="CB132" s="56"/>
      <c r="CC132" s="55"/>
      <c r="CD132" s="54"/>
      <c r="CE132" s="55"/>
      <c r="CF132" s="54"/>
      <c r="CG132" s="55"/>
      <c r="CH132" s="54"/>
      <c r="CI132" s="56"/>
      <c r="CJ132" s="55"/>
      <c r="CK132" s="54"/>
      <c r="CL132" s="55"/>
      <c r="CM132" s="54"/>
      <c r="CN132" s="55"/>
      <c r="CO132" s="54"/>
      <c r="CP132" s="56"/>
      <c r="CQ132" s="55"/>
      <c r="CR132" s="54"/>
      <c r="CS132" s="53"/>
      <c r="CT132" s="55"/>
      <c r="CU132" s="54"/>
      <c r="CV132" s="53"/>
      <c r="CW132" s="53"/>
      <c r="CX132" s="55"/>
      <c r="CY132" s="54"/>
      <c r="CZ132" s="53"/>
      <c r="DA132" s="53"/>
      <c r="DC132" s="59"/>
      <c r="DD132" s="59"/>
      <c r="DE132" s="59"/>
      <c r="DF132" s="59"/>
      <c r="DG132" s="59"/>
      <c r="DH132" s="59"/>
      <c r="DI132" s="59"/>
      <c r="DJ132" s="59"/>
      <c r="DK132" s="59"/>
    </row>
    <row r="133" customFormat="false" ht="15" hidden="false" customHeight="true" outlineLevel="0" collapsed="false">
      <c r="A133" s="60"/>
      <c r="B133" s="38"/>
      <c r="C133" s="31"/>
      <c r="D133" s="24"/>
      <c r="E133" s="39"/>
      <c r="F133" s="40"/>
      <c r="G133" s="41"/>
      <c r="H133" s="41"/>
      <c r="I133" s="42"/>
      <c r="J133" s="41"/>
      <c r="K133" s="41"/>
      <c r="L133" s="42"/>
      <c r="M133" s="41"/>
      <c r="N133" s="41"/>
      <c r="O133" s="42"/>
      <c r="P133" s="42"/>
      <c r="Q133" s="43"/>
      <c r="R133" s="43"/>
      <c r="S133" s="44"/>
      <c r="T133" s="44"/>
      <c r="U133" s="44"/>
      <c r="V133" s="44"/>
      <c r="W133" s="45"/>
      <c r="X133" s="44"/>
      <c r="Y133" s="44"/>
      <c r="Z133" s="44"/>
      <c r="AA133" s="44"/>
      <c r="AB133" s="44"/>
      <c r="AC133" s="44"/>
      <c r="AD133" s="44"/>
      <c r="AE133" s="44"/>
      <c r="AF133" s="44"/>
      <c r="AG133" s="46"/>
      <c r="AH133" s="46"/>
      <c r="AI133" s="46"/>
      <c r="AJ133" s="45"/>
      <c r="AK133" s="19"/>
      <c r="AL133" s="39"/>
      <c r="AM133" s="39"/>
      <c r="AN133" s="39"/>
      <c r="AO133" s="47"/>
      <c r="AP133" s="48"/>
      <c r="AQ133" s="61"/>
      <c r="AR133" s="50"/>
      <c r="AS133" s="50"/>
      <c r="AT133" s="50"/>
      <c r="AU133" s="50"/>
      <c r="AV133" s="50"/>
      <c r="AX133" s="51"/>
      <c r="AY133" s="52"/>
      <c r="AZ133" s="53" t="s">
        <v>149</v>
      </c>
      <c r="BA133" s="51"/>
      <c r="BB133" s="54"/>
      <c r="BC133" s="53"/>
      <c r="BD133" s="51"/>
      <c r="BE133" s="54"/>
      <c r="BF133" s="53"/>
      <c r="BG133" s="53"/>
      <c r="BH133" s="55"/>
      <c r="BI133" s="56"/>
      <c r="BJ133" s="57"/>
      <c r="BK133" s="53"/>
      <c r="BL133" s="53"/>
      <c r="BN133" s="58"/>
      <c r="BO133" s="58"/>
      <c r="BP133" s="57"/>
      <c r="BQ133" s="57"/>
      <c r="BR133" s="53"/>
      <c r="BS133" s="53"/>
      <c r="BT133" s="53"/>
      <c r="BV133" s="55"/>
      <c r="BW133" s="54"/>
      <c r="BX133" s="55"/>
      <c r="BY133" s="54"/>
      <c r="BZ133" s="55"/>
      <c r="CA133" s="54"/>
      <c r="CB133" s="56"/>
      <c r="CC133" s="55"/>
      <c r="CD133" s="54"/>
      <c r="CE133" s="55"/>
      <c r="CF133" s="54"/>
      <c r="CG133" s="55"/>
      <c r="CH133" s="54"/>
      <c r="CI133" s="56"/>
      <c r="CJ133" s="55"/>
      <c r="CK133" s="54"/>
      <c r="CL133" s="55"/>
      <c r="CM133" s="54"/>
      <c r="CN133" s="55"/>
      <c r="CO133" s="54"/>
      <c r="CP133" s="56"/>
      <c r="CQ133" s="55"/>
      <c r="CR133" s="54"/>
      <c r="CS133" s="53"/>
      <c r="CT133" s="55"/>
      <c r="CU133" s="54"/>
      <c r="CV133" s="53"/>
      <c r="CW133" s="53"/>
      <c r="CX133" s="55"/>
      <c r="CY133" s="54"/>
      <c r="CZ133" s="53"/>
      <c r="DA133" s="53"/>
      <c r="DC133" s="59"/>
      <c r="DD133" s="59"/>
      <c r="DE133" s="59"/>
      <c r="DF133" s="59"/>
      <c r="DG133" s="59"/>
      <c r="DH133" s="59"/>
      <c r="DI133" s="59"/>
      <c r="DJ133" s="59"/>
      <c r="DK133" s="59"/>
    </row>
    <row r="134" customFormat="false" ht="15" hidden="false" customHeight="true" outlineLevel="0" collapsed="false">
      <c r="A134" s="60"/>
      <c r="B134" s="38"/>
      <c r="C134" s="31"/>
      <c r="D134" s="24"/>
      <c r="E134" s="39"/>
      <c r="F134" s="40"/>
      <c r="G134" s="41"/>
      <c r="H134" s="41"/>
      <c r="I134" s="42"/>
      <c r="J134" s="41"/>
      <c r="K134" s="41"/>
      <c r="L134" s="42"/>
      <c r="M134" s="41"/>
      <c r="N134" s="41"/>
      <c r="O134" s="42"/>
      <c r="P134" s="42"/>
      <c r="Q134" s="43"/>
      <c r="R134" s="43"/>
      <c r="S134" s="44"/>
      <c r="T134" s="44"/>
      <c r="U134" s="44"/>
      <c r="V134" s="44"/>
      <c r="W134" s="45"/>
      <c r="X134" s="44"/>
      <c r="Y134" s="44"/>
      <c r="Z134" s="44"/>
      <c r="AA134" s="44"/>
      <c r="AB134" s="44"/>
      <c r="AC134" s="44"/>
      <c r="AD134" s="44"/>
      <c r="AE134" s="44"/>
      <c r="AF134" s="44"/>
      <c r="AG134" s="46"/>
      <c r="AH134" s="46"/>
      <c r="AI134" s="46"/>
      <c r="AJ134" s="45"/>
      <c r="AK134" s="19"/>
      <c r="AL134" s="39"/>
      <c r="AM134" s="39"/>
      <c r="AN134" s="39"/>
      <c r="AO134" s="47"/>
      <c r="AP134" s="48"/>
      <c r="AQ134" s="61"/>
      <c r="AR134" s="50"/>
      <c r="AS134" s="50"/>
      <c r="AT134" s="50"/>
      <c r="AU134" s="50"/>
      <c r="AV134" s="50"/>
      <c r="AX134" s="51"/>
      <c r="AY134" s="52"/>
      <c r="AZ134" s="53" t="s">
        <v>150</v>
      </c>
      <c r="BA134" s="51"/>
      <c r="BB134" s="54"/>
      <c r="BC134" s="53"/>
      <c r="BD134" s="51"/>
      <c r="BE134" s="54"/>
      <c r="BF134" s="53"/>
      <c r="BG134" s="53"/>
      <c r="BH134" s="55"/>
      <c r="BI134" s="56"/>
      <c r="BJ134" s="57"/>
      <c r="BK134" s="53"/>
      <c r="BL134" s="53"/>
      <c r="BN134" s="58"/>
      <c r="BO134" s="58"/>
      <c r="BP134" s="57"/>
      <c r="BQ134" s="57"/>
      <c r="BR134" s="53"/>
      <c r="BS134" s="53"/>
      <c r="BT134" s="53"/>
      <c r="BV134" s="55"/>
      <c r="BW134" s="54"/>
      <c r="BX134" s="55"/>
      <c r="BY134" s="54"/>
      <c r="BZ134" s="55"/>
      <c r="CA134" s="54"/>
      <c r="CB134" s="56"/>
      <c r="CC134" s="55"/>
      <c r="CD134" s="54"/>
      <c r="CE134" s="55"/>
      <c r="CF134" s="54"/>
      <c r="CG134" s="55"/>
      <c r="CH134" s="54"/>
      <c r="CI134" s="56"/>
      <c r="CJ134" s="55"/>
      <c r="CK134" s="54"/>
      <c r="CL134" s="55"/>
      <c r="CM134" s="54"/>
      <c r="CN134" s="55"/>
      <c r="CO134" s="54"/>
      <c r="CP134" s="56"/>
      <c r="CQ134" s="55"/>
      <c r="CR134" s="54"/>
      <c r="CS134" s="53"/>
      <c r="CT134" s="55"/>
      <c r="CU134" s="54"/>
      <c r="CV134" s="53"/>
      <c r="CW134" s="53"/>
      <c r="CX134" s="55"/>
      <c r="CY134" s="54"/>
      <c r="CZ134" s="53"/>
      <c r="DA134" s="53"/>
      <c r="DC134" s="59"/>
      <c r="DD134" s="59"/>
      <c r="DE134" s="59"/>
      <c r="DF134" s="59"/>
      <c r="DG134" s="59"/>
      <c r="DH134" s="59"/>
      <c r="DI134" s="59"/>
      <c r="DJ134" s="59"/>
      <c r="DK134" s="59"/>
    </row>
    <row r="135" customFormat="false" ht="15" hidden="false" customHeight="true" outlineLevel="0" collapsed="false">
      <c r="A135" s="60" t="str">
        <f aca="false">IF($AQ135=0,"---",IF($AS135&gt;1,"❌ KAL D"&amp;$AS135,IF($AT135&gt;1,"❌ KAL S"&amp;$AT135,IF($AU135&gt;1,"❌ KAL TD"&amp;$AU135,DATE(YEAR($AQ135),MONTH($AQ135),DAY($AQ135))))))</f>
        <v>---</v>
      </c>
      <c r="B135" s="38" t="str">
        <f aca="false">IF($AO135=0,"---",IF($AS135&gt;1,"❌ KAL D"&amp;$AS135,IF($AT135&gt;1,"❌ KAL S"&amp;$AT135,IF($AU135&gt;1,"❌ KAL TD"&amp;$AU135,CHOOSE($AO135,"Po","Út","St","Čt","Pá","So","Ne")))))</f>
        <v>---</v>
      </c>
      <c r="C135" s="31" t="str">
        <f aca="false">IF($AP135=0,"---",IF($AS135&gt;1,"❌ KAL D"&amp;$AS135,IF($AT135&gt;1,"❌ KAL S"&amp;$AT135,IF($AU135&gt;1,"❌ KAL TD"&amp;$AU135,CHOOSE($AP135,"PRACOVNÍ DEN","VÍKEND","SVÁTEK","VÍKEND +SVÁTEK")))))</f>
        <v>---</v>
      </c>
      <c r="D135" s="24" t="str">
        <f aca="false">IF($AR135=0,"---",IF($AS135&gt;1,"❌ KAL D"&amp;$AS135,IF($AT135&gt;1,"❌ KAL S"&amp;$AT135,IF($AU135&gt;1,"❌ KAL TD"&amp;$AU135,CHOOSE($AR135,"Velký pátek","Velikonoční pondělí","Den obnovy samostatného českého státu / Nový rok","Svátek práce","Den vítězství","Den slovanských věrozvěstů Cyrila a Metoděje","Den upálení Mistra Jana Husa","Den české státnosti (sv. Václav)","Den vzniku samostatného československého státu","Den boje za svobodu a demokracii","Štědrý den","1. svátek vánoční","2. svátek vánoční")))))</f>
        <v>---</v>
      </c>
      <c r="E135" s="39" t="str">
        <f aca="false">IF($AN135=0,"---",IF($AS135&gt;1,"❌ KAL D"&amp;$AS135,IF($AT135&gt;1,"❌ KAL S"&amp;$AT135,IF($AU135&gt;1,"❌ KAL TD"&amp;$AU135,$AN135))))</f>
        <v>---</v>
      </c>
      <c r="F135" s="40"/>
      <c r="G135" s="41"/>
      <c r="H135" s="41"/>
      <c r="I135" s="42" t="str">
        <f aca="false">IF($AX135=0,"---",IF($AZ135=0,"❌ PD1 0",IF($AZ135=2,"❌ PD1 2",IF($AZ135=3,"❌ PD1 3",TEXT(INT($AX135/60),"00")&amp;":"&amp;TEXT(MOD($AX135,60),"00")&amp;":00"))))</f>
        <v>---</v>
      </c>
      <c r="J135" s="41"/>
      <c r="K135" s="41"/>
      <c r="L135" s="42" t="str">
        <f aca="false">IF($BA135=0,"---",IF($BC135=0,"❌ PD2 0",IF($BC135=2,"❌ PD2 2",IF($BC135=3,"❌ PD2 3",TEXT(INT($BA135/60),"00")&amp;":"&amp;TEXT(MOD($BA135,60),"00")&amp;":00"))))</f>
        <v>---</v>
      </c>
      <c r="M135" s="41"/>
      <c r="N135" s="41"/>
      <c r="O135" s="42" t="str">
        <f aca="false">IF($BD135=0,"---",IF($BF135=0,"❌ PD3 0",IF($BF135=2,"❌ PD3 2",IF($BF135=3,"❌ PD3 3",TEXT(INT($BD135/60),"00")&amp;":"&amp;TEXT(MOD($BD135,60),"00")&amp;":00"))))</f>
        <v>---</v>
      </c>
      <c r="P135" s="42" t="str">
        <f aca="false">IF($BG135&lt;&gt;1,"❌ PD DEN "&amp;$BG135,IF($BL135=10,"❌ PD DEN 10",IF($BI135=6,"❌ PD DEN 6",IF($BK135=5,"⚠ PD DEN 5",IF($BH135=0,"---",TEXT(INT($BH135/60),"00")&amp;":"&amp;TEXT(MOD($BH135,60),"00")&amp;":00")))))</f>
        <v>---</v>
      </c>
      <c r="Q135" s="43" t="str">
        <f aca="false">IF($BT135=10,"❌ ZDPD 10",IF($BS135=9,"❌ ZDPD 9",IF($BQ135=5,"ℹ️ ZDPD 5",IF($BN135=0,"---",TEXT(INT($BN135/60),"00")&amp;":"&amp;TEXT(MOD($BN135,60),"00")&amp;":00"))))</f>
        <v>---</v>
      </c>
      <c r="R135" s="43" t="str">
        <f aca="false">IF($BT135=10,"❌ PR PŘES 10",IF($BS135=9,"❌ PR PŘES 9",IF($BQ135=5,"ℹ️ PR PŘES 5",IF($BO135=0,"---",TEXT(INT($BO135/60),"00")&amp;":"&amp;TEXT(MOD($BO135,60),"00")&amp;":00"))))</f>
        <v>---</v>
      </c>
      <c r="S135" s="44" t="str">
        <f aca="false">IF(NOT(ISNUMBER($G135)),"---",IF(AND($G135&gt;=TIME(0,0,0),$G135&lt;TIME(6,0,0)),$G135,"---"))</f>
        <v>---</v>
      </c>
      <c r="T135" s="44" t="str">
        <f aca="false">IF(AND($H135&lt;&gt;"",$G135&lt;TIME(6,0,0)),MIN($H135,TIME(6,0,0)),"---")</f>
        <v>---</v>
      </c>
      <c r="U135" s="44" t="str">
        <f aca="false">IF($H135&gt;TIME(22,0,0),MAX($G135,TIME(22,0,0)),"---")</f>
        <v>---</v>
      </c>
      <c r="V135" s="44" t="str">
        <f aca="false">IF($H135&gt;TIME(22,0,0),$H135,"---")</f>
        <v>---</v>
      </c>
      <c r="W135" s="45" t="str">
        <f aca="false">IF($CS135&lt;&gt;1,"❌ NPD "&amp;$CS135,IF($CB135&lt;&gt;1,"❌ NPD "&amp;$CB135,IF($BZ135=0,"---",TEXT(INT($BZ135/60),"00")&amp;":"&amp;TEXT(MOD($BZ135,60),"00")&amp;":00")))</f>
        <v>---</v>
      </c>
      <c r="X135" s="44" t="str">
        <f aca="false">IF(NOT(ISNUMBER($J135)),"---",IF(AND($J135&gt;=TIME(0,0,0),$J135&lt;TIME(6,0,0)),$J135,"---"))</f>
        <v>---</v>
      </c>
      <c r="Y135" s="44" t="str">
        <f aca="false">IF(AND($K135&lt;&gt;"",$J135&lt;TIME(6,0,0)),MIN($K135,TIME(6,0,0)),"---")</f>
        <v>---</v>
      </c>
      <c r="Z135" s="44" t="str">
        <f aca="false">IF($K135&gt;TIME(22,0,0),MAX($J135,TIME(22,0,0)),"---")</f>
        <v>---</v>
      </c>
      <c r="AA135" s="44" t="str">
        <f aca="false">IF($K135&gt;TIME(22,0,0),$K135,"---")</f>
        <v>---</v>
      </c>
      <c r="AB135" s="44" t="str">
        <f aca="false">IF($CS135&lt;&gt;1,"❌ NPD "&amp;$CS135,IF($CI135&lt;&gt;1,"❌ NPD "&amp;$CI135,IF($CG135=0,"---",TEXT(INT($CG135/60),"00")&amp;":"&amp;TEXT(MOD($CG135,60),"00")&amp;":00")))</f>
        <v>---</v>
      </c>
      <c r="AC135" s="44" t="str">
        <f aca="false">IF(NOT(ISNUMBER($M135)),"---",IF(AND($M135&gt;=TIME(0,0,0),$M135&lt;TIME(6,0,0)),$M135,"---"))</f>
        <v>---</v>
      </c>
      <c r="AD135" s="44" t="str">
        <f aca="false">IF(AND($N135&lt;&gt;"",$M135&lt;TIME(6,0,0)),MIN($N135,TIME(6,0,0)),"---")</f>
        <v>---</v>
      </c>
      <c r="AE135" s="44" t="str">
        <f aca="false">IF($N135&gt;TIME(22,0,0),MAX($M135,TIME(22,0,0)),"---")</f>
        <v>---</v>
      </c>
      <c r="AF135" s="44" t="str">
        <f aca="false">IF($N135&gt;TIME(22,0,0),$N135,"---")</f>
        <v>---</v>
      </c>
      <c r="AG135" s="46" t="str">
        <f aca="false">IF($CS135&lt;&gt;1,"❌ NPD "&amp;$CS135,IF($CP135&lt;&gt;1,"❌ NPD "&amp;$CP135,IF($CN135=0,"---",TEXT(INT($CN135/60),"00")&amp;":"&amp;TEXT(MOD($CN135,60),"00")&amp;":00")))</f>
        <v>---</v>
      </c>
      <c r="AH135" s="46" t="str">
        <f aca="false">IF($CS135&lt;&gt;1,"❌ NPD "&amp;$CS135,IF(MIN($CB135,$CI135,$CP135)&lt;&gt;1,"❌ NPD "&amp;MIN($CB135,$CI135,CP135),IF($CQ135=0,"---",TEXT(INT($CQ135/60),"00")&amp;":"&amp;TEXT(MOD($CQ135,60),"00")&amp;":00")))</f>
        <v>---</v>
      </c>
      <c r="AI135" s="46" t="str">
        <f aca="false">IF($CV135&lt;&gt;1,"❌ PR VÍK "&amp;$CV135,IF($CW135=10,"❌ PR VÍK 10",IF($CU135=0,"---",TEXT(INT($CT135/60),"00")&amp;":"&amp;TEXT(MOD($CT135,60),"00")&amp;":00")))</f>
        <v>---</v>
      </c>
      <c r="AJ135" s="45" t="str">
        <f aca="false">IF($CZ135&lt;&gt;1,"❌ PR SV "&amp;$CZ135,IF($DA135=10,"❌ PR SV 10",IF($CX135=0,"---",TEXT(INT($CX135/60),"00")&amp;":"&amp;TEXT(MOD($CX135,60),"00")&amp;":00")))</f>
        <v>---</v>
      </c>
      <c r="AK135" s="19"/>
      <c r="AL135" s="39" t="n">
        <f aca="false">IF($AQ135=0,0,IF($AQ135&lt;&gt;0,YEAR($AQ$15)))</f>
        <v>0</v>
      </c>
      <c r="AM135" s="39" t="n">
        <f aca="false">IF($AQ135=0,0,IF($AQ135&lt;&gt;0,CHOOSE(MONTH($AQ$15), 1,2,3,4,5,6, 7,8,9,10,11,12)))</f>
        <v>0</v>
      </c>
      <c r="AN135" s="39" t="n">
        <f aca="false">IF($AQ135=0,0,WEEKNUM($AQ135,2))</f>
        <v>0</v>
      </c>
      <c r="AO135" s="47" t="n">
        <f aca="false">IF($AQ135=0,0,WEEKDAY($AQ135,2))</f>
        <v>0</v>
      </c>
      <c r="AP135" s="48" t="n">
        <f aca="false">IF($AQ135=0,0, IF(AND($AO135&gt;5,$AR135&lt;&gt;0),4, IF($AR135&lt;&gt;0,3, IF($AO135&gt;5,2, 1))))</f>
        <v>0</v>
      </c>
      <c r="AQ135" s="61" t="n">
        <f aca="false">IF($AQ131=0,0,IF(MONTH($AQ131+1)=MONTH($AQ131),$AQ131+1,0))</f>
        <v>0</v>
      </c>
      <c r="AR135" s="50" t="n">
        <f aca="false">IF($AO135=0,0, IF(AND($AL$3&lt;&gt;0,$AQ135=$AL$3-2),1, IF(AND($AL$3&lt;&gt;0,$AQ135=$AL$3+1),2, IF(AND(DAY($AQ135)=1, MONTH($AQ135)=1),3, IF(AND(DAY($AQ135)=1, MONTH($AQ135)=5),4, IF(AND(DAY($AQ135)=8, MONTH($AQ135)=5),5, IF(AND(DAY($AQ135)=5, MONTH($AQ135)=7),6, IF(AND(DAY($AQ135)=6, MONTH($AQ135)=7),7, IF(AND(DAY($AQ135)=28, MONTH($AQ135)=9),8, IF(AND(DAY($AQ135)=28, MONTH($AQ135)=10),9, IF(AND(DAY($AQ135)=17, MONTH($AQ135)=11),10, IF(AND(DAY($AQ135)=24, MONTH($AQ135)=12),11, IF(AND(DAY($AQ135)=25, MONTH($AQ135)=12),12, IF(AND(DAY($AQ135)=26, MONTH($AQ135)=12),13,0))))))))))))))</f>
        <v>0</v>
      </c>
      <c r="AS135" s="50" t="n">
        <f aca="false">IF($AQ135=0,IF(OR($AO135&lt;&gt;0,$AP135&lt;&gt;0,$AR135&lt;&gt;0),2,1),IF(WEEKDAY($AQ135,2)&lt;&gt;$AO135,3,1))</f>
        <v>1</v>
      </c>
      <c r="AT135" s="50" t="n">
        <f aca="false">IF($AR135=0,1,IF(OR($AR135&lt;1,$AR135&gt;13),3,IF($AQ135=0,2,1)))</f>
        <v>1</v>
      </c>
      <c r="AU135" s="50" t="n">
        <f aca="false">IF($AQ135=0,1,IF(AND($AO135&gt;5,$AR135&lt;&gt;0, $AP135&lt;&gt;4),4,IF(AND($AR135&lt;&gt;0,$AP135&lt;&gt;3,$AO135&lt;=5),3,IF(AND($AO135&gt;5,$AP135&lt;&gt;2,$AR135=0),2,IF(AND($AO135&lt;=5,$AR135=0,$AP135&lt;&gt;1),2,1)))))</f>
        <v>1</v>
      </c>
      <c r="AV135" s="50" t="n">
        <f aca="false">IF(MAX($AS135,$AT135,$AU135)=1,1,MAX($AS135,$AT135,$AU135))</f>
        <v>1</v>
      </c>
      <c r="AX135" s="55" t="n">
        <f aca="false">IF(OR($G135="",$H135=""),0,MAX(0,($H135-$G135)*1440))</f>
        <v>0</v>
      </c>
      <c r="AY135" s="54" t="n">
        <f aca="false">$AX135/60</f>
        <v>0</v>
      </c>
      <c r="AZ135" s="53" t="n">
        <f aca="false">IF(OR($G135="",$H135=""),1,IF(NOT(AND(ISNUMBER($G135),ISNUMBER($H135))),0,IF($H135&lt;$G135,2,IF($BH135=3,3,1))))</f>
        <v>1</v>
      </c>
      <c r="BA135" s="55" t="n">
        <f aca="false">IF(OR($J135="",$K135=""),0,MAX(0,($K135-$J135)*1440))</f>
        <v>0</v>
      </c>
      <c r="BB135" s="54" t="n">
        <f aca="false">$BA135/60</f>
        <v>0</v>
      </c>
      <c r="BC135" s="53" t="n">
        <f aca="false">IF(OR($J135="",$K135=""),1,IF(NOT(AND(ISNUMBER($J135),ISNUMBER($K135))),0,IF($K135&lt;$J135,2,IF($BH135=3,3,1))))</f>
        <v>1</v>
      </c>
      <c r="BD135" s="55" t="n">
        <f aca="false">IF(OR($M135="",$N135=""),0,MAX(0,($N135-$M135)*1440))</f>
        <v>0</v>
      </c>
      <c r="BE135" s="54" t="n">
        <f aca="false">$BD135/60</f>
        <v>0</v>
      </c>
      <c r="BF135" s="53" t="n">
        <f aca="false">IF(OR($M135="",$N135=""),1,IF(NOT(AND(ISNUMBER($M135),ISNUMBER($N135))),0,IF($N135&lt;$M135,2,IF($BH135=3,3,1))))</f>
        <v>1</v>
      </c>
      <c r="BG135" s="53" t="n">
        <f aca="false">IF(COUNTIF(AZ135,0)+COUNTIF(BC135,0)+COUNTIF(BF135,0)&gt;0,0,IF(COUNTIF(AZ135,2)+COUNTIF(BC135,2)+COUNTIF(BF135,2)&gt;0,2,IF(COUNTIF(AZ135,3)+COUNTIF(BC135,3)+COUNTIF(BF135,3)&gt;0,3,1)))</f>
        <v>1</v>
      </c>
      <c r="BH135" s="55" t="n">
        <f aca="false">IFERROR(($H135-$G135)*1440, 0)  + IFERROR(($K135-$J135)*1440, 0)  + IFERROR(($N135-$M135)*1440, 0)</f>
        <v>0</v>
      </c>
      <c r="BI135" s="56" t="n">
        <f aca="false">IF($BG135&lt;&gt;1,$BG135,IF(ABS($BH135-($AX135 +$BA135+ $BD135))&lt; 0.0001,1,6))</f>
        <v>1</v>
      </c>
      <c r="BJ135" s="57" t="n">
        <f aca="false">IF($BH135=3,3,IF($BH135=0,0,$BH135/60))</f>
        <v>0</v>
      </c>
      <c r="BK135" s="53" t="n">
        <f aca="false">IF($BG135&lt;&gt;1,$BG135,IF(ABS($BJ135*60-$BH135)&lt;0.0001,1,5))</f>
        <v>1</v>
      </c>
      <c r="BL135" s="53" t="n">
        <f aca="false">IF($BH135=0,1,IF(ABS($BH135-($AX135+$BA135+$BD135))&lt;0.0001,1,10))</f>
        <v>1</v>
      </c>
      <c r="BN135" s="58" t="n">
        <f aca="false">IF($BT135=10,10,IF($AP135&lt;&gt;1,0,IF(ISNUMBER($R$4),($R$4*60)/5,480)))</f>
        <v>0</v>
      </c>
      <c r="BO135" s="58" t="n">
        <f aca="false">IF($BG135&lt;&gt;1,$BG135,IF($AP135=1,MAX(0,$BH135-$BN135),$BH135))</f>
        <v>0</v>
      </c>
      <c r="BP135" s="57" t="n">
        <f aca="false">IF($BG135&lt;&gt;1, 0, ROUND($BO135/60,4))</f>
        <v>0</v>
      </c>
      <c r="BQ135" s="53" t="n">
        <f aca="false">IF($BG135&lt;&gt;1, $BG135,
 IF(ABS($BO135/60-$BP135)&lt; 0.0001,1,5))</f>
        <v>1</v>
      </c>
      <c r="BR135" s="53" t="n">
        <f aca="false">$BQ135</f>
        <v>1</v>
      </c>
      <c r="BS135" s="53" t="n">
        <f aca="false">IF($BH135&lt;&gt;1,1,IF(NOT(ISNUMBER($BO135)),9,IF($BO135&lt;0,9,IF($BO135&gt;$BH135,9,1))))</f>
        <v>1</v>
      </c>
      <c r="BT135" s="53" t="n">
        <f aca="false">IF($R$4="",1,IF(NOT(ISNUMBER($R$4)),10,IF($R$4&lt;=0,10,IF($R$4&gt;40,10,IF(MOD($R$4,1)&lt;&gt;0,10,1)))))</f>
        <v>1</v>
      </c>
      <c r="BV135" s="55" t="n">
        <f aca="false">IF(OR($G135="",$H135=""),0,MAX(0,(MIN($H135,TIME(6,0,0))-MAX($G135,TIME(0,0,0))) * 1440))</f>
        <v>0</v>
      </c>
      <c r="BW135" s="54" t="n">
        <f aca="false">$BV135/60</f>
        <v>0</v>
      </c>
      <c r="BX135" s="55" t="n">
        <f aca="false">IF(OR($G135="",$H135=""),0,MAX(0,(MIN($H135,1)-MAX($G135,TIME(22,0,0)))*1440))</f>
        <v>0</v>
      </c>
      <c r="BY135" s="54" t="n">
        <f aca="false">$BX135/60</f>
        <v>0</v>
      </c>
      <c r="BZ135" s="55" t="n">
        <f aca="false">$BV135+$BX135</f>
        <v>0</v>
      </c>
      <c r="CA135" s="54" t="n">
        <f aca="false">$BW135+$BY135</f>
        <v>0</v>
      </c>
      <c r="CB135" s="56" t="n">
        <f aca="false">IF($AX135=0,1,IF(NOT(ISNUMBER($BZ135)),0,IF($BZ135&lt;0,7,IF($BZ135&gt;$AX135,8,IF(NOT(ISNUMBER($AX135)),10,1)))))</f>
        <v>1</v>
      </c>
      <c r="CC135" s="55" t="n">
        <f aca="false">IF(OR($J135="",$K135=""),0,MAX(0,(MIN($K135,TIME(6,0,0))-MAX($J135,TIME(0,0,0))) * 1440))</f>
        <v>0</v>
      </c>
      <c r="CD135" s="54" t="n">
        <f aca="false">$CC135/60</f>
        <v>0</v>
      </c>
      <c r="CE135" s="55" t="n">
        <f aca="false">IF(OR($J135="",$K135=""),0,MAX(0,(MIN($K135,1)-MAX($J135,TIME(22,0,0)))*1440))</f>
        <v>0</v>
      </c>
      <c r="CF135" s="54" t="n">
        <f aca="false">$CE135/60</f>
        <v>0</v>
      </c>
      <c r="CG135" s="55" t="n">
        <f aca="false">$CC135+$CE135</f>
        <v>0</v>
      </c>
      <c r="CH135" s="54" t="n">
        <f aca="false">$CD135+$CF135</f>
        <v>0</v>
      </c>
      <c r="CI135" s="56" t="n">
        <f aca="false">IF($BA135=0,1,IF(NOT(ISNUMBER($CG135)),0,IF($CG135&lt;0,7,IF($CG135&gt;$BA135,8,IF(NOT(ISNUMBER($BA135)),10,1)))))</f>
        <v>1</v>
      </c>
      <c r="CJ135" s="55" t="n">
        <f aca="false">IF(OR($M135="",$N135=""),0,MAX(0,(MIN($N135,TIME(6,0,0))-MAX($M135,TIME(0,0,0)))* 1440))</f>
        <v>0</v>
      </c>
      <c r="CK135" s="54" t="n">
        <f aca="false">$CJ135/60</f>
        <v>0</v>
      </c>
      <c r="CL135" s="55" t="n">
        <f aca="false">IF(OR($M135="",$N135=""),0,MAX(0,(MIN($N135,1)-MAX($M135,TIME(22,0,0)))*1440))</f>
        <v>0</v>
      </c>
      <c r="CM135" s="54" t="n">
        <f aca="false">$CL135/60</f>
        <v>0</v>
      </c>
      <c r="CN135" s="55" t="n">
        <f aca="false">$CJ135+$CL135</f>
        <v>0</v>
      </c>
      <c r="CO135" s="54" t="n">
        <f aca="false">$CK135+$CM135</f>
        <v>0</v>
      </c>
      <c r="CP135" s="56" t="n">
        <f aca="false">IF($BD135=0,1,IF(NOT(ISNUMBER($CN135)),0,IF($CN135&lt;0,7,IF($CN135&gt;$BD135,8,IF(NOT(ISNUMBER($BD135)),10,1)))))</f>
        <v>1</v>
      </c>
      <c r="CQ135" s="55" t="n">
        <f aca="false">$BZ135+$CG135+$CN135</f>
        <v>0</v>
      </c>
      <c r="CR135" s="54" t="n">
        <f aca="false">$CA135+$CH135+$CO135</f>
        <v>0</v>
      </c>
      <c r="CS135" s="53" t="n">
        <f aca="false">IF($BG135&lt;&gt;1,$BG135,IF(OR(AND($G135&lt;&gt;"",NOT(ISNUMBER($G135))),AND($H135&lt;&gt;"",NOT(ISNUMBER($H135))),AND($J135&lt;&gt;"",NOT(ISNUMBER($J135))),AND($K135&lt;&gt;"",NOT(ISNUMBER($K135))),AND($M135&lt;&gt;"",NOT(ISNUMBER($M135))),AND($N135&lt;&gt;"",NOT(ISNUMBER($N135)))),0,IF($CQ135&gt;$BH135,10,IF(ABS($CQ135/60-$CR135) &lt; 0.0001,1,5))))</f>
        <v>1</v>
      </c>
      <c r="CT135" s="55" t="n">
        <f aca="false">IF(OR($AP135=2,$AP135=4), $BH135,0)</f>
        <v>0</v>
      </c>
      <c r="CU135" s="54" t="n">
        <f aca="false">$CT135/60</f>
        <v>0</v>
      </c>
      <c r="CV135" s="53" t="n">
        <f aca="false">IF($BG135&lt;&gt;1,$BG135,IF($CT135&gt;$BH135,10,IF(ABS($CT135/60-$CU135) &lt; 0.0001,1,5)))</f>
        <v>1</v>
      </c>
      <c r="CW135" s="53" t="n">
        <f aca="false">IF($BS135=10,10,IF($BH135=0,1,IF(NOT(ISNUMBER($CT135)),10,IF($CT135&lt;0,10,IF($CT135&gt;$BH135,10,1)))))</f>
        <v>1</v>
      </c>
      <c r="CX135" s="55" t="n">
        <f aca="false">IF(OR($AP135=3,$AP135=4), $BH135,0)</f>
        <v>0</v>
      </c>
      <c r="CY135" s="54" t="n">
        <f aca="false">$CX135/60</f>
        <v>0</v>
      </c>
      <c r="CZ135" s="53" t="n">
        <f aca="false">IF($BG135&lt;&gt;1,$BG135,IF($CX135&gt;$BH135,10,IF(ABS($CX135/60-$CY135)&lt;0.0001,1,5)))</f>
        <v>1</v>
      </c>
      <c r="DA135" s="53" t="n">
        <f aca="false">IF($BS135=10,10,IF($BH135=0,1,IF(NOT(ISNUMBER($CW135)),10,IF($CW135&lt;0,10,IF($CW135&gt;$BH135,10,1)))))</f>
        <v>1</v>
      </c>
      <c r="DC135" s="59" t="s">
        <v>284</v>
      </c>
      <c r="DD135" s="59" t="n">
        <v>1</v>
      </c>
      <c r="DE135" s="59" t="s">
        <v>200</v>
      </c>
      <c r="DF135" s="59" t="s">
        <v>285</v>
      </c>
      <c r="DG135" s="59" t="s">
        <v>286</v>
      </c>
      <c r="DH135" s="59" t="s">
        <v>287</v>
      </c>
      <c r="DI135" s="59" t="s">
        <v>204</v>
      </c>
      <c r="DJ135" s="59" t="s">
        <v>288</v>
      </c>
      <c r="DK135" s="59"/>
    </row>
    <row r="136" customFormat="false" ht="15" hidden="false" customHeight="true" outlineLevel="0" collapsed="false">
      <c r="A136" s="60"/>
      <c r="B136" s="38"/>
      <c r="C136" s="31"/>
      <c r="D136" s="24"/>
      <c r="E136" s="39"/>
      <c r="F136" s="40"/>
      <c r="G136" s="41"/>
      <c r="H136" s="41"/>
      <c r="I136" s="42"/>
      <c r="J136" s="41"/>
      <c r="K136" s="41"/>
      <c r="L136" s="42"/>
      <c r="M136" s="41"/>
      <c r="N136" s="41"/>
      <c r="O136" s="42"/>
      <c r="P136" s="42"/>
      <c r="Q136" s="43"/>
      <c r="R136" s="43"/>
      <c r="S136" s="44"/>
      <c r="T136" s="44"/>
      <c r="U136" s="44"/>
      <c r="V136" s="44"/>
      <c r="W136" s="45"/>
      <c r="X136" s="44"/>
      <c r="Y136" s="44"/>
      <c r="Z136" s="44" t="str">
        <f aca="false">IF(AND(M135&gt; TIME(22,0,0)), MAX(L135, TIME(22,0,0)), "")</f>
        <v/>
      </c>
      <c r="AA136" s="44"/>
      <c r="AB136" s="44"/>
      <c r="AC136" s="44"/>
      <c r="AD136" s="44"/>
      <c r="AE136" s="44" t="n">
        <f aca="false">IF(AND(T135&gt; TIME(22,0,0)), MAX(S135, TIME(22,0,0)), "")</f>
        <v>0.916666666666667</v>
      </c>
      <c r="AF136" s="44"/>
      <c r="AG136" s="46"/>
      <c r="AH136" s="46"/>
      <c r="AI136" s="46"/>
      <c r="AJ136" s="45"/>
      <c r="AK136" s="19"/>
      <c r="AL136" s="39"/>
      <c r="AM136" s="39"/>
      <c r="AN136" s="39"/>
      <c r="AO136" s="47"/>
      <c r="AP136" s="48"/>
      <c r="AQ136" s="61"/>
      <c r="AR136" s="50"/>
      <c r="AS136" s="50"/>
      <c r="AT136" s="50"/>
      <c r="AU136" s="50"/>
      <c r="AV136" s="50"/>
      <c r="AX136" s="55"/>
      <c r="AY136" s="55"/>
      <c r="AZ136" s="53" t="s">
        <v>147</v>
      </c>
      <c r="BA136" s="55"/>
      <c r="BB136" s="54"/>
      <c r="BC136" s="53"/>
      <c r="BD136" s="55"/>
      <c r="BE136" s="54"/>
      <c r="BF136" s="53"/>
      <c r="BG136" s="53"/>
      <c r="BH136" s="55"/>
      <c r="BI136" s="56"/>
      <c r="BJ136" s="57"/>
      <c r="BK136" s="53"/>
      <c r="BL136" s="53"/>
      <c r="BN136" s="58"/>
      <c r="BO136" s="58"/>
      <c r="BP136" s="57"/>
      <c r="BQ136" s="53" t="s">
        <v>148</v>
      </c>
      <c r="BR136" s="53"/>
      <c r="BS136" s="53"/>
      <c r="BT136" s="53"/>
      <c r="BV136" s="55"/>
      <c r="BW136" s="55"/>
      <c r="BX136" s="55"/>
      <c r="BY136" s="55"/>
      <c r="BZ136" s="55"/>
      <c r="CA136" s="55"/>
      <c r="CB136" s="56"/>
      <c r="CC136" s="55"/>
      <c r="CD136" s="55"/>
      <c r="CE136" s="55"/>
      <c r="CF136" s="55"/>
      <c r="CG136" s="55"/>
      <c r="CH136" s="55"/>
      <c r="CI136" s="56"/>
      <c r="CJ136" s="55"/>
      <c r="CK136" s="55"/>
      <c r="CL136" s="55"/>
      <c r="CM136" s="55"/>
      <c r="CN136" s="55"/>
      <c r="CO136" s="55"/>
      <c r="CP136" s="56"/>
      <c r="CQ136" s="55"/>
      <c r="CR136" s="54"/>
      <c r="CS136" s="53"/>
      <c r="CT136" s="55"/>
      <c r="CU136" s="54"/>
      <c r="CV136" s="53"/>
      <c r="CW136" s="53"/>
      <c r="CX136" s="55"/>
      <c r="CY136" s="54"/>
      <c r="CZ136" s="53"/>
      <c r="DA136" s="53"/>
      <c r="DC136" s="59"/>
      <c r="DD136" s="59"/>
      <c r="DE136" s="59"/>
      <c r="DF136" s="59"/>
      <c r="DG136" s="59"/>
      <c r="DH136" s="59"/>
      <c r="DI136" s="59"/>
      <c r="DJ136" s="59"/>
      <c r="DK136" s="59"/>
    </row>
    <row r="137" customFormat="false" ht="15" hidden="false" customHeight="true" outlineLevel="0" collapsed="false">
      <c r="A137" s="60"/>
      <c r="B137" s="38"/>
      <c r="C137" s="31"/>
      <c r="D137" s="24"/>
      <c r="E137" s="39"/>
      <c r="F137" s="40"/>
      <c r="G137" s="41"/>
      <c r="H137" s="41"/>
      <c r="I137" s="42"/>
      <c r="J137" s="41"/>
      <c r="K137" s="41"/>
      <c r="L137" s="42"/>
      <c r="M137" s="41"/>
      <c r="N137" s="41"/>
      <c r="O137" s="42"/>
      <c r="P137" s="42"/>
      <c r="Q137" s="43"/>
      <c r="R137" s="43"/>
      <c r="S137" s="44"/>
      <c r="T137" s="44"/>
      <c r="U137" s="44"/>
      <c r="V137" s="44"/>
      <c r="W137" s="45"/>
      <c r="X137" s="44"/>
      <c r="Y137" s="44"/>
      <c r="Z137" s="44"/>
      <c r="AA137" s="44"/>
      <c r="AB137" s="44"/>
      <c r="AC137" s="44"/>
      <c r="AD137" s="44"/>
      <c r="AE137" s="44"/>
      <c r="AF137" s="44"/>
      <c r="AG137" s="46"/>
      <c r="AH137" s="46"/>
      <c r="AI137" s="46"/>
      <c r="AJ137" s="45"/>
      <c r="AK137" s="19"/>
      <c r="AL137" s="39"/>
      <c r="AM137" s="39"/>
      <c r="AN137" s="39"/>
      <c r="AO137" s="47"/>
      <c r="AP137" s="48"/>
      <c r="AQ137" s="61"/>
      <c r="AR137" s="50"/>
      <c r="AS137" s="50"/>
      <c r="AT137" s="50"/>
      <c r="AU137" s="50"/>
      <c r="AV137" s="50"/>
      <c r="AX137" s="55"/>
      <c r="AY137" s="55"/>
      <c r="AZ137" s="53" t="s">
        <v>149</v>
      </c>
      <c r="BA137" s="55"/>
      <c r="BB137" s="54"/>
      <c r="BC137" s="53"/>
      <c r="BD137" s="55"/>
      <c r="BE137" s="54"/>
      <c r="BF137" s="53"/>
      <c r="BG137" s="53"/>
      <c r="BH137" s="55"/>
      <c r="BI137" s="56"/>
      <c r="BJ137" s="57"/>
      <c r="BK137" s="53"/>
      <c r="BL137" s="53"/>
      <c r="BN137" s="58"/>
      <c r="BO137" s="58"/>
      <c r="BP137" s="57"/>
      <c r="BQ137" s="53"/>
      <c r="BR137" s="53"/>
      <c r="BS137" s="53"/>
      <c r="BT137" s="53"/>
      <c r="BV137" s="55"/>
      <c r="BW137" s="55"/>
      <c r="BX137" s="55"/>
      <c r="BY137" s="55"/>
      <c r="BZ137" s="55"/>
      <c r="CA137" s="55"/>
      <c r="CB137" s="56"/>
      <c r="CC137" s="55"/>
      <c r="CD137" s="55"/>
      <c r="CE137" s="55"/>
      <c r="CF137" s="55"/>
      <c r="CG137" s="55"/>
      <c r="CH137" s="55"/>
      <c r="CI137" s="56"/>
      <c r="CJ137" s="55"/>
      <c r="CK137" s="55"/>
      <c r="CL137" s="55"/>
      <c r="CM137" s="55"/>
      <c r="CN137" s="55"/>
      <c r="CO137" s="55"/>
      <c r="CP137" s="56"/>
      <c r="CQ137" s="55"/>
      <c r="CR137" s="54"/>
      <c r="CS137" s="53"/>
      <c r="CT137" s="55"/>
      <c r="CU137" s="54"/>
      <c r="CV137" s="53"/>
      <c r="CW137" s="53"/>
      <c r="CX137" s="55"/>
      <c r="CY137" s="54"/>
      <c r="CZ137" s="53"/>
      <c r="DA137" s="53"/>
      <c r="DC137" s="59"/>
      <c r="DD137" s="59"/>
      <c r="DE137" s="59"/>
      <c r="DF137" s="59"/>
      <c r="DG137" s="59"/>
      <c r="DH137" s="59"/>
      <c r="DI137" s="59"/>
      <c r="DJ137" s="59"/>
      <c r="DK137" s="59"/>
    </row>
    <row r="138" customFormat="false" ht="15" hidden="false" customHeight="true" outlineLevel="0" collapsed="false">
      <c r="A138" s="60"/>
      <c r="B138" s="38"/>
      <c r="C138" s="31"/>
      <c r="D138" s="24"/>
      <c r="E138" s="39"/>
      <c r="F138" s="40"/>
      <c r="G138" s="41"/>
      <c r="H138" s="41"/>
      <c r="I138" s="42"/>
      <c r="J138" s="41"/>
      <c r="K138" s="41"/>
      <c r="L138" s="42"/>
      <c r="M138" s="41"/>
      <c r="N138" s="41"/>
      <c r="O138" s="42"/>
      <c r="P138" s="42"/>
      <c r="Q138" s="43"/>
      <c r="R138" s="43"/>
      <c r="S138" s="44"/>
      <c r="T138" s="44"/>
      <c r="U138" s="44"/>
      <c r="V138" s="44"/>
      <c r="W138" s="45"/>
      <c r="X138" s="44"/>
      <c r="Y138" s="44"/>
      <c r="Z138" s="44"/>
      <c r="AA138" s="44"/>
      <c r="AB138" s="44"/>
      <c r="AC138" s="44"/>
      <c r="AD138" s="44"/>
      <c r="AE138" s="44"/>
      <c r="AF138" s="44"/>
      <c r="AG138" s="46"/>
      <c r="AH138" s="46"/>
      <c r="AI138" s="46"/>
      <c r="AJ138" s="45"/>
      <c r="AK138" s="19"/>
      <c r="AL138" s="39"/>
      <c r="AM138" s="39"/>
      <c r="AN138" s="39"/>
      <c r="AO138" s="47"/>
      <c r="AP138" s="48"/>
      <c r="AQ138" s="61"/>
      <c r="AR138" s="50"/>
      <c r="AS138" s="50"/>
      <c r="AT138" s="50"/>
      <c r="AU138" s="50"/>
      <c r="AV138" s="50"/>
      <c r="AX138" s="55"/>
      <c r="AY138" s="55"/>
      <c r="AZ138" s="53" t="s">
        <v>150</v>
      </c>
      <c r="BA138" s="55"/>
      <c r="BB138" s="54"/>
      <c r="BC138" s="53"/>
      <c r="BD138" s="55"/>
      <c r="BE138" s="54"/>
      <c r="BF138" s="53"/>
      <c r="BG138" s="53"/>
      <c r="BH138" s="55"/>
      <c r="BI138" s="56"/>
      <c r="BJ138" s="57"/>
      <c r="BK138" s="53"/>
      <c r="BL138" s="53"/>
      <c r="BN138" s="58"/>
      <c r="BO138" s="58"/>
      <c r="BP138" s="57"/>
      <c r="BQ138" s="53"/>
      <c r="BR138" s="53"/>
      <c r="BS138" s="53"/>
      <c r="BT138" s="53"/>
      <c r="BV138" s="55"/>
      <c r="BW138" s="55"/>
      <c r="BX138" s="55"/>
      <c r="BY138" s="55"/>
      <c r="BZ138" s="55"/>
      <c r="CA138" s="55"/>
      <c r="CB138" s="56"/>
      <c r="CC138" s="55"/>
      <c r="CD138" s="55"/>
      <c r="CE138" s="55"/>
      <c r="CF138" s="55"/>
      <c r="CG138" s="55"/>
      <c r="CH138" s="55"/>
      <c r="CI138" s="56"/>
      <c r="CJ138" s="55"/>
      <c r="CK138" s="55"/>
      <c r="CL138" s="55"/>
      <c r="CM138" s="55"/>
      <c r="CN138" s="55"/>
      <c r="CO138" s="55"/>
      <c r="CP138" s="56"/>
      <c r="CQ138" s="55"/>
      <c r="CR138" s="54"/>
      <c r="CS138" s="53"/>
      <c r="CT138" s="55"/>
      <c r="CU138" s="54"/>
      <c r="CV138" s="53"/>
      <c r="CW138" s="53"/>
      <c r="CX138" s="55"/>
      <c r="CY138" s="54"/>
      <c r="CZ138" s="53"/>
      <c r="DA138" s="53"/>
      <c r="DC138" s="59"/>
      <c r="DD138" s="59"/>
      <c r="DE138" s="59"/>
      <c r="DF138" s="59"/>
      <c r="DG138" s="59"/>
      <c r="DH138" s="59"/>
      <c r="DI138" s="59"/>
      <c r="DJ138" s="59"/>
      <c r="DK138" s="59"/>
    </row>
    <row r="139" customFormat="false" ht="15" hidden="false" customHeight="true" outlineLevel="0" collapsed="false">
      <c r="L139" s="1"/>
      <c r="M139" s="22" t="s">
        <v>289</v>
      </c>
      <c r="N139" s="22"/>
      <c r="O139" s="22"/>
      <c r="P139" s="62" t="str">
        <f aca="false">IF(MIN($BG$15:$BG$138)&lt;&gt;1,"❌ PD DEN "&amp;MIN($BG$15:$BG$138),IF(COUNTIF($BL$15:$BL$138,10)&gt;0,"❌ PD DEN 10",IF(COUNTIF($BI$15:$BI$138,6)&gt;0,"❌ PD DEN 6",IF(COUNTIF($BK$15:$BK$138,5)&gt;0,"⚠ PD DEN 5",IF($BH$146=0,"---",TEXT(INT($BH$146/60),"00")&amp;":"&amp;TEXT(MOD($BH$146,60),"00")&amp;":00")))))</f>
        <v>---</v>
      </c>
      <c r="Q139" s="62" t="s">
        <v>290</v>
      </c>
      <c r="R139" s="62" t="str">
        <f aca="false">IF(COUNTIF($BT$15:$BT$138,10)&gt;0,"❌ PR PŘES 10",IF(COUNTIF($BS$15:$BS$138,9)&gt;0,"❌ PR PŘES 9",IF(COUNTIF($BQ$15:$BQ$138,5)&gt;0,"ℹ️ PR PŘES 5",IF($BO$146=0,"---",TEXT(INT($BO$146/60),"00")&amp;":"&amp;TEXT(MOD($BO$146,60),"00")&amp;":00"))))</f>
        <v>---</v>
      </c>
      <c r="AC139" s="22" t="s">
        <v>291</v>
      </c>
      <c r="AD139" s="22"/>
      <c r="AE139" s="22"/>
      <c r="AF139" s="22"/>
      <c r="AG139" s="22"/>
      <c r="AH139" s="63" t="str">
        <f aca="false">IF(MIN($CS$15:$CS$138)&lt;&gt;1,"❌ NPD "&amp;MIN($CS$15:$CS$138),IF(MIN($CB$15:$CB$138,$CI$15:$CI$138,$CP$15:$CP$138)&lt;&gt;1,"❌ NPD "&amp;MIN($CB$15:$CB$138,$CI$15:$CI$138,$CP$15:$CP$138),IF($CQ$146=0,"---",TEXT(INT($CQ$146/60),"00")&amp;":"&amp;TEXT(MOD($CQ$146,60),"00")&amp;":00")))</f>
        <v>---</v>
      </c>
      <c r="AI139" s="63" t="str">
        <f aca="false">IF(MIN($CV$15:$CV$138)&lt;&gt;1,"❌ PR VÍK "&amp;MIN($CV$15:$CV$138),IF(COUNTIF($CW$15:$CW$138,10)&gt;0,"❌ PR VÍK 10",IF($CT$146=0,"---",TEXT(INT($CT$146/60),"00")&amp;":"&amp;TEXT(MOD($CT$146,60),"00")&amp;":00")))</f>
        <v>---</v>
      </c>
      <c r="AJ139" s="63" t="str">
        <f aca="false">IF(MIN($CZ$15:$CZ$138)&lt;&gt;1,"❌ PR SV "&amp;MIN($CZ$15:$CZ$138),IF(COUNTIF($DA$15:$DA$138,10)&gt;0,"❌ PR SV 10",IF($CX$146=0,"---",TEXT(INT($CX$146/60),"00")&amp;":"&amp;TEXT(MOD($CX$146,60),"00")&amp;":00")))</f>
        <v>---</v>
      </c>
      <c r="AK139" s="19"/>
      <c r="AL139" s="64" t="s">
        <v>292</v>
      </c>
      <c r="AM139" s="64"/>
      <c r="AN139" s="64"/>
      <c r="AO139" s="64"/>
      <c r="AP139" s="64"/>
      <c r="AQ139" s="64"/>
      <c r="AR139" s="64"/>
      <c r="AS139" s="64"/>
      <c r="AT139" s="64"/>
      <c r="AU139" s="64"/>
      <c r="AV139" s="64"/>
      <c r="AW139" s="64"/>
      <c r="AX139" s="64"/>
      <c r="AY139" s="64"/>
      <c r="AZ139" s="64"/>
      <c r="BA139" s="64"/>
      <c r="BB139" s="64"/>
      <c r="BC139" s="64"/>
      <c r="BD139" s="64"/>
      <c r="BE139" s="64"/>
      <c r="BF139" s="64"/>
      <c r="BG139" s="64"/>
      <c r="BH139" s="64"/>
      <c r="BI139" s="64"/>
      <c r="BJ139" s="64"/>
      <c r="BK139" s="64"/>
      <c r="BL139" s="64"/>
      <c r="BM139" s="64"/>
      <c r="BN139" s="64"/>
      <c r="BO139" s="64"/>
      <c r="BP139" s="64"/>
      <c r="BQ139" s="64"/>
      <c r="BR139" s="64"/>
      <c r="BS139" s="64"/>
      <c r="BT139" s="64"/>
      <c r="BU139" s="64"/>
      <c r="BV139" s="64"/>
      <c r="BW139" s="64"/>
      <c r="BX139" s="64"/>
      <c r="BY139" s="64"/>
      <c r="BZ139" s="64"/>
      <c r="CA139" s="64"/>
      <c r="CB139" s="64"/>
      <c r="CC139" s="64"/>
      <c r="CD139" s="64"/>
      <c r="CE139" s="64"/>
      <c r="CF139" s="64"/>
      <c r="CG139" s="64"/>
      <c r="CH139" s="64"/>
      <c r="CI139" s="64"/>
      <c r="CJ139" s="64"/>
      <c r="CK139" s="64"/>
      <c r="CL139" s="64"/>
      <c r="CM139" s="64"/>
      <c r="CN139" s="64"/>
      <c r="CO139" s="64"/>
      <c r="CP139" s="64"/>
      <c r="CQ139" s="64"/>
      <c r="CR139" s="64"/>
      <c r="CS139" s="64"/>
      <c r="CT139" s="64"/>
      <c r="CU139" s="64"/>
      <c r="CV139" s="64"/>
      <c r="CW139" s="64"/>
      <c r="CX139" s="64"/>
      <c r="CY139" s="64"/>
      <c r="CZ139" s="64"/>
      <c r="DA139" s="64"/>
      <c r="DC139" s="59" t="s">
        <v>284</v>
      </c>
      <c r="DD139" s="59" t="n">
        <v>5</v>
      </c>
      <c r="DE139" s="59" t="s">
        <v>270</v>
      </c>
      <c r="DF139" s="59" t="s">
        <v>293</v>
      </c>
      <c r="DG139" s="59" t="s">
        <v>294</v>
      </c>
      <c r="DH139" s="59" t="s">
        <v>295</v>
      </c>
      <c r="DI139" s="59" t="s">
        <v>296</v>
      </c>
      <c r="DJ139" s="59" t="s">
        <v>297</v>
      </c>
      <c r="DK139" s="59"/>
    </row>
    <row r="140" customFormat="false" ht="15" hidden="false" customHeight="true" outlineLevel="0" collapsed="false">
      <c r="L140" s="1"/>
      <c r="M140" s="22"/>
      <c r="N140" s="22"/>
      <c r="O140" s="22"/>
      <c r="P140" s="62"/>
      <c r="Q140" s="62"/>
      <c r="R140" s="62"/>
      <c r="AC140" s="22"/>
      <c r="AD140" s="22"/>
      <c r="AE140" s="22"/>
      <c r="AF140" s="22"/>
      <c r="AG140" s="22"/>
      <c r="AH140" s="63"/>
      <c r="AI140" s="63"/>
      <c r="AJ140" s="63"/>
      <c r="AK140" s="19"/>
      <c r="AL140" s="64"/>
      <c r="AM140" s="64"/>
      <c r="AN140" s="64"/>
      <c r="AO140" s="64"/>
      <c r="AP140" s="64"/>
      <c r="AQ140" s="64"/>
      <c r="AR140" s="64"/>
      <c r="AS140" s="64"/>
      <c r="AT140" s="64"/>
      <c r="AU140" s="64"/>
      <c r="AV140" s="64"/>
      <c r="AW140" s="64"/>
      <c r="AX140" s="64"/>
      <c r="AY140" s="64"/>
      <c r="AZ140" s="64"/>
      <c r="BA140" s="64"/>
      <c r="BB140" s="64"/>
      <c r="BC140" s="64"/>
      <c r="BD140" s="64"/>
      <c r="BE140" s="64"/>
      <c r="BF140" s="64"/>
      <c r="BG140" s="64"/>
      <c r="BH140" s="64"/>
      <c r="BI140" s="64"/>
      <c r="BJ140" s="64"/>
      <c r="BK140" s="64"/>
      <c r="BL140" s="64"/>
      <c r="BM140" s="64"/>
      <c r="BN140" s="64"/>
      <c r="BO140" s="64"/>
      <c r="BP140" s="64"/>
      <c r="BQ140" s="64"/>
      <c r="BR140" s="64"/>
      <c r="BS140" s="64"/>
      <c r="BT140" s="64"/>
      <c r="BU140" s="64"/>
      <c r="BV140" s="64"/>
      <c r="BW140" s="64"/>
      <c r="BX140" s="64"/>
      <c r="BY140" s="64"/>
      <c r="BZ140" s="64"/>
      <c r="CA140" s="64"/>
      <c r="CB140" s="64"/>
      <c r="CC140" s="64"/>
      <c r="CD140" s="64"/>
      <c r="CE140" s="64"/>
      <c r="CF140" s="64"/>
      <c r="CG140" s="64"/>
      <c r="CH140" s="64"/>
      <c r="CI140" s="64"/>
      <c r="CJ140" s="64"/>
      <c r="CK140" s="64"/>
      <c r="CL140" s="64"/>
      <c r="CM140" s="64"/>
      <c r="CN140" s="64"/>
      <c r="CO140" s="64"/>
      <c r="CP140" s="64"/>
      <c r="CQ140" s="64"/>
      <c r="CR140" s="64"/>
      <c r="CS140" s="64"/>
      <c r="CT140" s="64"/>
      <c r="CU140" s="64"/>
      <c r="CV140" s="64"/>
      <c r="CW140" s="64"/>
      <c r="CX140" s="64"/>
      <c r="CY140" s="64"/>
      <c r="CZ140" s="64"/>
      <c r="DA140" s="64"/>
      <c r="DC140" s="59"/>
      <c r="DD140" s="59"/>
      <c r="DE140" s="59"/>
      <c r="DF140" s="59"/>
      <c r="DG140" s="59"/>
      <c r="DH140" s="59"/>
      <c r="DI140" s="59"/>
      <c r="DJ140" s="59"/>
      <c r="DK140" s="59"/>
    </row>
    <row r="141" customFormat="false" ht="15" hidden="false" customHeight="true" outlineLevel="0" collapsed="false">
      <c r="L141" s="1"/>
      <c r="M141" s="22"/>
      <c r="N141" s="22"/>
      <c r="O141" s="22"/>
      <c r="P141" s="62"/>
      <c r="Q141" s="62"/>
      <c r="R141" s="62"/>
      <c r="AC141" s="22"/>
      <c r="AD141" s="22"/>
      <c r="AE141" s="22"/>
      <c r="AF141" s="22"/>
      <c r="AG141" s="22"/>
      <c r="AH141" s="63"/>
      <c r="AI141" s="63"/>
      <c r="AJ141" s="63"/>
      <c r="AK141" s="19"/>
      <c r="AL141" s="65"/>
      <c r="AM141" s="66"/>
      <c r="AN141" s="66"/>
      <c r="AO141" s="66"/>
      <c r="AP141" s="66"/>
      <c r="AQ141" s="66"/>
      <c r="AR141" s="66"/>
      <c r="AS141" s="67"/>
      <c r="AT141" s="67"/>
      <c r="AU141" s="68" t="s">
        <v>9</v>
      </c>
      <c r="AV141" s="68"/>
      <c r="AW141" s="67"/>
      <c r="AX141" s="66"/>
      <c r="AY141" s="66"/>
      <c r="AZ141" s="66"/>
      <c r="BA141" s="66"/>
      <c r="BB141" s="66"/>
      <c r="BC141" s="66"/>
      <c r="BD141" s="66"/>
      <c r="BE141" s="66"/>
      <c r="BF141" s="66"/>
      <c r="BG141" s="66"/>
      <c r="BH141" s="69" t="s">
        <v>298</v>
      </c>
      <c r="BI141" s="69"/>
      <c r="BJ141" s="69"/>
      <c r="BK141" s="67"/>
      <c r="BL141" s="67"/>
      <c r="BM141" s="67"/>
      <c r="BN141" s="67"/>
      <c r="BO141" s="69" t="s">
        <v>290</v>
      </c>
      <c r="BP141" s="69"/>
      <c r="BQ141" s="69"/>
      <c r="BR141" s="67"/>
      <c r="BS141" s="67"/>
      <c r="BT141" s="67"/>
      <c r="BU141" s="67"/>
      <c r="BV141" s="67"/>
      <c r="BW141" s="67"/>
      <c r="BX141" s="67"/>
      <c r="BY141" s="67"/>
      <c r="BZ141" s="67"/>
      <c r="CA141" s="67"/>
      <c r="CB141" s="67"/>
      <c r="CC141" s="67"/>
      <c r="CD141" s="67"/>
      <c r="CE141" s="67"/>
      <c r="CF141" s="67"/>
      <c r="CG141" s="67"/>
      <c r="CH141" s="67"/>
      <c r="CI141" s="67"/>
      <c r="CJ141" s="67"/>
      <c r="CK141" s="67"/>
      <c r="CL141" s="67"/>
      <c r="CM141" s="67"/>
      <c r="CN141" s="67"/>
      <c r="CO141" s="67"/>
      <c r="CP141" s="69" t="s">
        <v>299</v>
      </c>
      <c r="CQ141" s="69"/>
      <c r="CR141" s="69"/>
      <c r="CS141" s="67"/>
      <c r="CT141" s="69" t="s">
        <v>300</v>
      </c>
      <c r="CU141" s="69"/>
      <c r="CV141" s="69"/>
      <c r="CW141" s="67"/>
      <c r="CX141" s="69" t="s">
        <v>301</v>
      </c>
      <c r="CY141" s="69"/>
      <c r="CZ141" s="69"/>
      <c r="DA141" s="70"/>
      <c r="DC141" s="59"/>
      <c r="DD141" s="59"/>
      <c r="DE141" s="59"/>
      <c r="DF141" s="59"/>
      <c r="DG141" s="59"/>
      <c r="DH141" s="59"/>
      <c r="DI141" s="59"/>
      <c r="DJ141" s="59"/>
      <c r="DK141" s="59"/>
    </row>
    <row r="142" customFormat="false" ht="15" hidden="false" customHeight="true" outlineLevel="0" collapsed="false">
      <c r="L142" s="1"/>
      <c r="M142" s="22"/>
      <c r="N142" s="22"/>
      <c r="O142" s="22"/>
      <c r="P142" s="62"/>
      <c r="Q142" s="62"/>
      <c r="R142" s="62"/>
      <c r="AC142" s="22"/>
      <c r="AD142" s="22"/>
      <c r="AE142" s="22"/>
      <c r="AF142" s="22"/>
      <c r="AG142" s="22"/>
      <c r="AH142" s="63"/>
      <c r="AI142" s="63"/>
      <c r="AJ142" s="63"/>
      <c r="AK142" s="19"/>
      <c r="AL142" s="71"/>
      <c r="AM142" s="72"/>
      <c r="AN142" s="72"/>
      <c r="AO142" s="72"/>
      <c r="AP142" s="72"/>
      <c r="AQ142" s="72"/>
      <c r="AR142" s="72"/>
      <c r="AS142" s="72"/>
      <c r="AT142" s="72"/>
      <c r="AU142" s="68"/>
      <c r="AV142" s="68"/>
      <c r="AW142" s="72"/>
      <c r="AX142" s="72"/>
      <c r="AY142" s="72"/>
      <c r="AZ142" s="72"/>
      <c r="BA142" s="72"/>
      <c r="BB142" s="72"/>
      <c r="BC142" s="72"/>
      <c r="BD142" s="72"/>
      <c r="BE142" s="72"/>
      <c r="BF142" s="72"/>
      <c r="BG142" s="72"/>
      <c r="BH142" s="69"/>
      <c r="BI142" s="69"/>
      <c r="BJ142" s="69"/>
      <c r="BK142" s="70"/>
      <c r="BL142" s="70"/>
      <c r="BM142" s="70"/>
      <c r="BN142" s="70"/>
      <c r="BO142" s="69"/>
      <c r="BP142" s="69"/>
      <c r="BQ142" s="69"/>
      <c r="BR142" s="70"/>
      <c r="BS142" s="70"/>
      <c r="BT142" s="70"/>
      <c r="BU142" s="70"/>
      <c r="BV142" s="70"/>
      <c r="BW142" s="70"/>
      <c r="BX142" s="70"/>
      <c r="BY142" s="70"/>
      <c r="BZ142" s="70"/>
      <c r="CA142" s="70"/>
      <c r="CB142" s="70"/>
      <c r="CC142" s="70"/>
      <c r="CD142" s="70"/>
      <c r="CE142" s="70"/>
      <c r="CF142" s="70"/>
      <c r="CG142" s="70"/>
      <c r="CH142" s="70"/>
      <c r="CI142" s="70"/>
      <c r="CJ142" s="70"/>
      <c r="CK142" s="70"/>
      <c r="CL142" s="70"/>
      <c r="CM142" s="70"/>
      <c r="CN142" s="70"/>
      <c r="CO142" s="70"/>
      <c r="CP142" s="69"/>
      <c r="CQ142" s="69"/>
      <c r="CR142" s="69"/>
      <c r="CS142" s="70"/>
      <c r="CT142" s="69"/>
      <c r="CU142" s="69"/>
      <c r="CV142" s="69"/>
      <c r="CW142" s="70"/>
      <c r="CX142" s="69"/>
      <c r="CY142" s="69"/>
      <c r="CZ142" s="69"/>
      <c r="DA142" s="70"/>
      <c r="DC142" s="59"/>
      <c r="DD142" s="59"/>
      <c r="DE142" s="59"/>
      <c r="DF142" s="59"/>
      <c r="DG142" s="59"/>
      <c r="DH142" s="59"/>
      <c r="DI142" s="59"/>
      <c r="DJ142" s="59"/>
      <c r="DK142" s="59"/>
    </row>
    <row r="143" customFormat="false" ht="15" hidden="false" customHeight="true" outlineLevel="0" collapsed="false">
      <c r="L143" s="1"/>
      <c r="M143" s="22"/>
      <c r="N143" s="22"/>
      <c r="O143" s="22"/>
      <c r="P143" s="62"/>
      <c r="Q143" s="62"/>
      <c r="R143" s="62"/>
      <c r="AC143" s="22"/>
      <c r="AD143" s="22"/>
      <c r="AE143" s="22"/>
      <c r="AF143" s="22"/>
      <c r="AG143" s="22"/>
      <c r="AH143" s="63"/>
      <c r="AI143" s="63"/>
      <c r="AJ143" s="63"/>
      <c r="AK143" s="19"/>
      <c r="AL143" s="71"/>
      <c r="AM143" s="72"/>
      <c r="AN143" s="72"/>
      <c r="AO143" s="72"/>
      <c r="AP143" s="72"/>
      <c r="AQ143" s="72"/>
      <c r="AR143" s="72"/>
      <c r="AS143" s="72"/>
      <c r="AT143" s="72"/>
      <c r="AU143" s="68"/>
      <c r="AV143" s="68"/>
      <c r="AW143" s="72"/>
      <c r="AX143" s="72"/>
      <c r="AY143" s="72"/>
      <c r="AZ143" s="72"/>
      <c r="BA143" s="72"/>
      <c r="BB143" s="72"/>
      <c r="BC143" s="72"/>
      <c r="BD143" s="72"/>
      <c r="BE143" s="72"/>
      <c r="BF143" s="72"/>
      <c r="BG143" s="72"/>
      <c r="BH143" s="73" t="s">
        <v>302</v>
      </c>
      <c r="BI143" s="74" t="s">
        <v>303</v>
      </c>
      <c r="BJ143" s="74" t="s">
        <v>304</v>
      </c>
      <c r="BK143" s="70"/>
      <c r="BL143" s="70"/>
      <c r="BM143" s="70"/>
      <c r="BN143" s="70"/>
      <c r="BO143" s="73" t="s">
        <v>302</v>
      </c>
      <c r="BP143" s="74" t="s">
        <v>303</v>
      </c>
      <c r="BQ143" s="74" t="s">
        <v>304</v>
      </c>
      <c r="BR143" s="70"/>
      <c r="BS143" s="70"/>
      <c r="BT143" s="70"/>
      <c r="BU143" s="70"/>
      <c r="BV143" s="70"/>
      <c r="BW143" s="70"/>
      <c r="BX143" s="70"/>
      <c r="BY143" s="70"/>
      <c r="BZ143" s="70"/>
      <c r="CA143" s="70"/>
      <c r="CB143" s="70"/>
      <c r="CC143" s="70"/>
      <c r="CD143" s="70"/>
      <c r="CE143" s="70"/>
      <c r="CF143" s="70"/>
      <c r="CG143" s="70"/>
      <c r="CH143" s="70"/>
      <c r="CI143" s="70"/>
      <c r="CJ143" s="70"/>
      <c r="CK143" s="70"/>
      <c r="CL143" s="70"/>
      <c r="CM143" s="70"/>
      <c r="CN143" s="70"/>
      <c r="CO143" s="70"/>
      <c r="CP143" s="73" t="s">
        <v>302</v>
      </c>
      <c r="CQ143" s="74" t="s">
        <v>303</v>
      </c>
      <c r="CR143" s="74" t="s">
        <v>304</v>
      </c>
      <c r="CS143" s="70"/>
      <c r="CT143" s="73" t="s">
        <v>302</v>
      </c>
      <c r="CU143" s="74" t="s">
        <v>303</v>
      </c>
      <c r="CV143" s="74" t="s">
        <v>304</v>
      </c>
      <c r="CW143" s="70"/>
      <c r="CX143" s="73" t="s">
        <v>302</v>
      </c>
      <c r="CY143" s="74" t="s">
        <v>303</v>
      </c>
      <c r="CZ143" s="74" t="s">
        <v>304</v>
      </c>
      <c r="DA143" s="70"/>
      <c r="DC143" s="59" t="s">
        <v>284</v>
      </c>
      <c r="DD143" s="59" t="n">
        <v>9</v>
      </c>
      <c r="DE143" s="59" t="s">
        <v>151</v>
      </c>
      <c r="DF143" s="59" t="s">
        <v>305</v>
      </c>
      <c r="DG143" s="59" t="s">
        <v>306</v>
      </c>
      <c r="DH143" s="59" t="s">
        <v>307</v>
      </c>
      <c r="DI143" s="59" t="s">
        <v>308</v>
      </c>
      <c r="DJ143" s="59" t="s">
        <v>309</v>
      </c>
      <c r="DK143" s="59"/>
    </row>
    <row r="144" customFormat="false" ht="15" hidden="false" customHeight="true" outlineLevel="0" collapsed="false">
      <c r="L144" s="1"/>
      <c r="M144" s="1"/>
      <c r="N144" s="1"/>
      <c r="O144" s="1"/>
      <c r="AK144" s="19"/>
      <c r="AL144" s="71"/>
      <c r="AM144" s="72"/>
      <c r="AN144" s="72"/>
      <c r="AO144" s="72"/>
      <c r="AP144" s="72"/>
      <c r="AQ144" s="72"/>
      <c r="AR144" s="72"/>
      <c r="AS144" s="72"/>
      <c r="AT144" s="72"/>
      <c r="AU144" s="68"/>
      <c r="AV144" s="68"/>
      <c r="AW144" s="72"/>
      <c r="AX144" s="72"/>
      <c r="AY144" s="72"/>
      <c r="AZ144" s="72"/>
      <c r="BA144" s="72"/>
      <c r="BB144" s="72"/>
      <c r="BC144" s="72"/>
      <c r="BD144" s="72"/>
      <c r="BE144" s="72"/>
      <c r="BF144" s="72"/>
      <c r="BG144" s="72"/>
      <c r="BH144" s="73"/>
      <c r="BI144" s="73"/>
      <c r="BJ144" s="73"/>
      <c r="BK144" s="70"/>
      <c r="BL144" s="70"/>
      <c r="BM144" s="70"/>
      <c r="BN144" s="70"/>
      <c r="BO144" s="73"/>
      <c r="BP144" s="73"/>
      <c r="BQ144" s="73"/>
      <c r="BR144" s="70"/>
      <c r="BS144" s="70"/>
      <c r="BT144" s="70"/>
      <c r="BU144" s="70"/>
      <c r="BV144" s="70"/>
      <c r="BW144" s="70"/>
      <c r="BX144" s="70"/>
      <c r="BY144" s="70"/>
      <c r="BZ144" s="70"/>
      <c r="CA144" s="70"/>
      <c r="CB144" s="70"/>
      <c r="CC144" s="70"/>
      <c r="CD144" s="70"/>
      <c r="CE144" s="70"/>
      <c r="CF144" s="70"/>
      <c r="CG144" s="70"/>
      <c r="CH144" s="70"/>
      <c r="CI144" s="70"/>
      <c r="CJ144" s="70"/>
      <c r="CK144" s="70"/>
      <c r="CL144" s="70"/>
      <c r="CM144" s="70"/>
      <c r="CN144" s="70"/>
      <c r="CO144" s="70"/>
      <c r="CP144" s="73"/>
      <c r="CQ144" s="73"/>
      <c r="CR144" s="73"/>
      <c r="CS144" s="70"/>
      <c r="CT144" s="73"/>
      <c r="CU144" s="73"/>
      <c r="CV144" s="73"/>
      <c r="CW144" s="70"/>
      <c r="CX144" s="73"/>
      <c r="CY144" s="73"/>
      <c r="CZ144" s="73"/>
      <c r="DA144" s="70"/>
      <c r="DC144" s="59"/>
      <c r="DD144" s="59"/>
      <c r="DE144" s="59"/>
      <c r="DF144" s="59"/>
      <c r="DG144" s="59"/>
      <c r="DH144" s="59"/>
      <c r="DI144" s="59"/>
      <c r="DJ144" s="59"/>
      <c r="DK144" s="59"/>
    </row>
    <row r="145" customFormat="false" ht="15" hidden="false" customHeight="true" outlineLevel="0" collapsed="false">
      <c r="A145" s="30" t="s">
        <v>310</v>
      </c>
      <c r="B145" s="30"/>
      <c r="C145" s="30"/>
      <c r="D145" s="30"/>
      <c r="E145" s="22" t="s">
        <v>311</v>
      </c>
      <c r="F145" s="22"/>
      <c r="G145" s="22"/>
      <c r="H145" s="8" t="s">
        <v>312</v>
      </c>
      <c r="L145" s="1"/>
      <c r="M145" s="1"/>
      <c r="N145" s="1"/>
      <c r="O145" s="1"/>
      <c r="AK145" s="19"/>
      <c r="AL145" s="71"/>
      <c r="AM145" s="72"/>
      <c r="AN145" s="72"/>
      <c r="AO145" s="72"/>
      <c r="AP145" s="72"/>
      <c r="AQ145" s="72"/>
      <c r="AR145" s="72"/>
      <c r="AS145" s="72"/>
      <c r="AT145" s="72"/>
      <c r="AU145" s="68"/>
      <c r="AV145" s="68"/>
      <c r="AW145" s="72"/>
      <c r="AX145" s="72"/>
      <c r="AY145" s="72"/>
      <c r="AZ145" s="72"/>
      <c r="BA145" s="72"/>
      <c r="BB145" s="72"/>
      <c r="BC145" s="72"/>
      <c r="BD145" s="72"/>
      <c r="BE145" s="72"/>
      <c r="BF145" s="72"/>
      <c r="BG145" s="72"/>
      <c r="BH145" s="73"/>
      <c r="BI145" s="73"/>
      <c r="BJ145" s="73"/>
      <c r="BK145" s="70"/>
      <c r="BL145" s="70"/>
      <c r="BM145" s="70"/>
      <c r="BN145" s="70"/>
      <c r="BO145" s="73"/>
      <c r="BP145" s="73"/>
      <c r="BQ145" s="73"/>
      <c r="BR145" s="70"/>
      <c r="BS145" s="70"/>
      <c r="BT145" s="70"/>
      <c r="BU145" s="70"/>
      <c r="BV145" s="70"/>
      <c r="BW145" s="70"/>
      <c r="BX145" s="70"/>
      <c r="BY145" s="70"/>
      <c r="BZ145" s="70"/>
      <c r="CA145" s="70"/>
      <c r="CB145" s="70"/>
      <c r="CC145" s="70"/>
      <c r="CD145" s="70"/>
      <c r="CE145" s="70"/>
      <c r="CF145" s="70"/>
      <c r="CG145" s="70"/>
      <c r="CH145" s="70"/>
      <c r="CI145" s="70"/>
      <c r="CJ145" s="70"/>
      <c r="CK145" s="70"/>
      <c r="CL145" s="70"/>
      <c r="CM145" s="70"/>
      <c r="CN145" s="70"/>
      <c r="CO145" s="70"/>
      <c r="CP145" s="73"/>
      <c r="CQ145" s="73"/>
      <c r="CR145" s="73"/>
      <c r="CS145" s="70"/>
      <c r="CT145" s="73"/>
      <c r="CU145" s="73"/>
      <c r="CV145" s="73"/>
      <c r="CW145" s="70"/>
      <c r="CX145" s="73"/>
      <c r="CY145" s="73"/>
      <c r="CZ145" s="73"/>
      <c r="DA145" s="70"/>
      <c r="DC145" s="59"/>
      <c r="DD145" s="59"/>
      <c r="DE145" s="59"/>
      <c r="DF145" s="59"/>
      <c r="DG145" s="59"/>
      <c r="DH145" s="59"/>
      <c r="DI145" s="59"/>
      <c r="DJ145" s="59"/>
      <c r="DK145" s="59"/>
    </row>
    <row r="146" customFormat="false" ht="15" hidden="false" customHeight="true" outlineLevel="0" collapsed="false">
      <c r="A146" s="30"/>
      <c r="B146" s="30"/>
      <c r="C146" s="30"/>
      <c r="D146" s="30"/>
      <c r="E146" s="22"/>
      <c r="F146" s="22"/>
      <c r="G146" s="22"/>
      <c r="H146" s="8"/>
      <c r="L146" s="1"/>
      <c r="M146" s="1"/>
      <c r="N146" s="1"/>
      <c r="O146" s="1"/>
      <c r="AK146" s="19"/>
      <c r="AL146" s="71"/>
      <c r="AM146" s="72"/>
      <c r="AN146" s="72"/>
      <c r="AO146" s="72"/>
      <c r="AP146" s="72"/>
      <c r="AQ146" s="72"/>
      <c r="AR146" s="72"/>
      <c r="AS146" s="72"/>
      <c r="AT146" s="72"/>
      <c r="AU146" s="75" t="str">
        <f aca="false">IF(SUMPRODUCT(--($AV$15:$AV$138=2))&gt;0,"❌ Neplatný nebo chybějící datum – zkontrolujte sloupec TECH Datum",IF(SUMPRODUCT(--($AV$15:$AV$138=3))&gt;0,"❌ Nesoulad dne v týdnu – zkontrolujte TECH číslo dne v týdnu",IF(SUMPRODUCT(--($AV$15:$AV$138=4))&gt;0,"❌ Nesoulad typu dne (svátek / víkend) – zkontrolujte kalendářní audit","✔ Kalendář je v pořádku")))</f>
        <v>✔ Kalendář je v pořádku</v>
      </c>
      <c r="AV146" s="75"/>
      <c r="AW146" s="72"/>
      <c r="AX146" s="72"/>
      <c r="AY146" s="72"/>
      <c r="AZ146" s="72"/>
      <c r="BA146" s="72"/>
      <c r="BB146" s="72"/>
      <c r="BC146" s="72"/>
      <c r="BD146" s="72"/>
      <c r="BE146" s="72"/>
      <c r="BF146" s="72"/>
      <c r="BG146" s="72"/>
      <c r="BH146" s="76" t="n">
        <f aca="false">IF(SUMPRODUCT(--($BG$15:$BG$138&gt;1))+SUMPRODUCT(--($BI$15:$BI$138&gt;1))+SUMPRODUCT(--($BK$15:$BK$138&gt;1))&gt;0,MAX(MAX($BG$15:$BG$138),MAX($BI$15:$BI$138),MAX($BK$15:$BK$138)),SUM($BH$15:$BH$138))</f>
        <v>0</v>
      </c>
      <c r="BI146" s="77" t="n">
        <f aca="false">IF(SUMPRODUCT(--($BG$15:$BG$138&gt;1))+SUMPRODUCT(--($BI$15:$BI$138&gt;1))+SUMPRODUCT(--($BK$15:$BK$138&gt;1))&gt;0,MAX(MAX($BG$15:$BG$138),MAX($BI$15:$BI$138),MAX($BK$15:$BK$138)),SUM($BJ$15:$BJ$138))</f>
        <v>0</v>
      </c>
      <c r="BJ146" s="77" t="str">
        <f aca="false">IF($BH$146=0,"---",TEXT(INT($BH$146/60),"00")&amp;":"&amp;TEXT(MOD($BH$146,60),"00"))</f>
        <v>---</v>
      </c>
      <c r="BK146" s="70"/>
      <c r="BL146" s="70"/>
      <c r="BM146" s="70"/>
      <c r="BN146" s="70"/>
      <c r="BO146" s="76" t="n">
        <f aca="false">IF(SUMPRODUCT(--($BR$15:$BR$138&gt;1))&gt;0,MAX($BR$15:$BR$138),SUM($BO$15:$BO$138))</f>
        <v>0</v>
      </c>
      <c r="BP146" s="78" t="n">
        <f aca="false">IF(SUMPRODUCT(--($BR$15:$BR$138&gt;1))&gt;0,MAX($BR$15:$BR$138),SUM($BP$15:$BP$138))</f>
        <v>0</v>
      </c>
      <c r="BQ146" s="78" t="str">
        <f aca="false">IF($BO$146=0,"---",TEXT(INT($BO$146/60),"00")&amp;":"&amp;TEXT(MOD($BO$146,60),"00"))</f>
        <v>---</v>
      </c>
      <c r="BR146" s="70"/>
      <c r="BS146" s="70"/>
      <c r="BT146" s="70"/>
      <c r="BU146" s="70"/>
      <c r="BV146" s="70"/>
      <c r="BW146" s="70"/>
      <c r="BX146" s="70"/>
      <c r="BY146" s="70"/>
      <c r="BZ146" s="70"/>
      <c r="CA146" s="70"/>
      <c r="CB146" s="70"/>
      <c r="CC146" s="70"/>
      <c r="CD146" s="70"/>
      <c r="CE146" s="70"/>
      <c r="CF146" s="70"/>
      <c r="CG146" s="70"/>
      <c r="CH146" s="70"/>
      <c r="CI146" s="70"/>
      <c r="CJ146" s="70"/>
      <c r="CK146" s="70"/>
      <c r="CL146" s="70"/>
      <c r="CM146" s="70"/>
      <c r="CN146" s="70"/>
      <c r="CO146" s="70"/>
      <c r="CP146" s="76" t="n">
        <f aca="false">IF(SUMPRODUCT(--($CS$15:$CS$138&gt;1))&gt;0,MAX($CS$15:$CS$138),SUM($CQ$15:$CQ$138))</f>
        <v>0</v>
      </c>
      <c r="CQ146" s="78" t="n">
        <f aca="false">IF(SUMPRODUCT(--($CS$15:$CS$138&gt;1))&gt;0,MAX($CS$15:$CS$138),SUM($CR$15:$CR$138))</f>
        <v>0</v>
      </c>
      <c r="CR146" s="78" t="str">
        <f aca="false">IF($CP$146=0,"---",TEXT(INT($CP$146/60),"00")&amp;":"&amp;TEXT(MOD($CP$146,60),"00"))</f>
        <v>---</v>
      </c>
      <c r="CS146" s="70"/>
      <c r="CT146" s="76" t="n">
        <f aca="false">IF(SUMPRODUCT(--($CV$15:$CV$138&gt;1))&gt;0,MAX($CV$15:$CV$138),SUM($CT$15:$CT$138))</f>
        <v>0</v>
      </c>
      <c r="CU146" s="78" t="n">
        <f aca="false">IF(SUMPRODUCT(--($CV$15:$CV$138&gt;1))&gt;0,MAX($CV$15:$CV$138),SUM($CU$15:$CU$138))</f>
        <v>0</v>
      </c>
      <c r="CV146" s="78" t="str">
        <f aca="false">IF($CT$146=0,"---",TEXT(INT($CT$146/60),"00")&amp;":"&amp;TEXT(MOD($CT$146,60),"00"))</f>
        <v>---</v>
      </c>
      <c r="CW146" s="70"/>
      <c r="CX146" s="76" t="n">
        <f aca="false">IF(SUMPRODUCT(--($CZ$15:$CZ$138&gt;1))&gt;0,MAX($CZ$15:$CZ$138),SUM($CX$15:$CX$138))</f>
        <v>0</v>
      </c>
      <c r="CY146" s="78" t="n">
        <f aca="false">IF(SUMPRODUCT(--($CZ$15:$CZ$138&gt;1))&gt;0,MAX($CZ$15:$CZ$138),SUM($CY$15:$CY$138))</f>
        <v>0</v>
      </c>
      <c r="CZ146" s="78" t="str">
        <f aca="false">IF($CX$146=0,"---",TEXT(INT($CX$146/60),"00")&amp;":"&amp;TEXT(MOD($CX$146,60),"00"))</f>
        <v>---</v>
      </c>
      <c r="DA146" s="70"/>
      <c r="DC146" s="59"/>
      <c r="DD146" s="59"/>
      <c r="DE146" s="59"/>
      <c r="DF146" s="59"/>
      <c r="DG146" s="59"/>
      <c r="DH146" s="59"/>
      <c r="DI146" s="59"/>
      <c r="DJ146" s="59"/>
      <c r="DK146" s="59"/>
    </row>
    <row r="147" customFormat="false" ht="15" hidden="false" customHeight="true" outlineLevel="0" collapsed="false">
      <c r="A147" s="20" t="str">
        <f aca="false">IF($C$148="","---",IF($C$148=0,0,DATE($C$148,3,22+MOD(19*MOD($C$148,19)+24,30)+MOD(2*MOD($C$148,4)+4*MOD($C$148,7)+6*MOD(19*MOD($C$148,19)+24,30)+5,7))))</f>
        <v>---</v>
      </c>
      <c r="B147" s="20"/>
      <c r="C147" s="20"/>
      <c r="D147" s="20"/>
      <c r="E147" s="22"/>
      <c r="F147" s="22"/>
      <c r="G147" s="22"/>
      <c r="H147" s="8"/>
      <c r="L147" s="1"/>
      <c r="M147" s="1"/>
      <c r="N147" s="1"/>
      <c r="O147" s="1"/>
      <c r="AK147" s="19"/>
      <c r="AL147" s="71"/>
      <c r="AM147" s="72"/>
      <c r="AN147" s="72"/>
      <c r="AO147" s="72"/>
      <c r="AP147" s="72"/>
      <c r="AQ147" s="72"/>
      <c r="AR147" s="72"/>
      <c r="AS147" s="72"/>
      <c r="AT147" s="72"/>
      <c r="AU147" s="75"/>
      <c r="AV147" s="75"/>
      <c r="AW147" s="72"/>
      <c r="AX147" s="72"/>
      <c r="AY147" s="72"/>
      <c r="AZ147" s="72"/>
      <c r="BA147" s="72"/>
      <c r="BB147" s="72"/>
      <c r="BC147" s="72"/>
      <c r="BD147" s="72"/>
      <c r="BE147" s="72"/>
      <c r="BF147" s="72"/>
      <c r="BG147" s="72"/>
      <c r="BH147" s="76"/>
      <c r="BI147" s="77"/>
      <c r="BJ147" s="77"/>
      <c r="BK147" s="70"/>
      <c r="BL147" s="70"/>
      <c r="BM147" s="70"/>
      <c r="BN147" s="70"/>
      <c r="BO147" s="76"/>
      <c r="BP147" s="76"/>
      <c r="BQ147" s="76"/>
      <c r="BR147" s="70"/>
      <c r="BS147" s="70"/>
      <c r="BT147" s="70"/>
      <c r="BU147" s="70"/>
      <c r="BV147" s="70"/>
      <c r="BW147" s="70"/>
      <c r="BX147" s="70"/>
      <c r="BY147" s="70"/>
      <c r="BZ147" s="70"/>
      <c r="CA147" s="70"/>
      <c r="CB147" s="70"/>
      <c r="CC147" s="70"/>
      <c r="CD147" s="70"/>
      <c r="CE147" s="70"/>
      <c r="CF147" s="70"/>
      <c r="CG147" s="70"/>
      <c r="CH147" s="70"/>
      <c r="CI147" s="70"/>
      <c r="CJ147" s="70"/>
      <c r="CK147" s="70"/>
      <c r="CL147" s="70"/>
      <c r="CM147" s="70"/>
      <c r="CN147" s="70"/>
      <c r="CO147" s="70"/>
      <c r="CP147" s="76"/>
      <c r="CQ147" s="78"/>
      <c r="CR147" s="78"/>
      <c r="CS147" s="70"/>
      <c r="CT147" s="76"/>
      <c r="CU147" s="76"/>
      <c r="CV147" s="76"/>
      <c r="CW147" s="70"/>
      <c r="CX147" s="76"/>
      <c r="CY147" s="76"/>
      <c r="CZ147" s="76"/>
      <c r="DA147" s="70"/>
      <c r="DC147" s="59" t="s">
        <v>284</v>
      </c>
      <c r="DD147" s="59" t="n">
        <v>10</v>
      </c>
      <c r="DE147" s="59" t="s">
        <v>151</v>
      </c>
      <c r="DF147" s="59" t="s">
        <v>313</v>
      </c>
      <c r="DG147" s="59" t="s">
        <v>314</v>
      </c>
      <c r="DH147" s="59" t="s">
        <v>315</v>
      </c>
      <c r="DI147" s="59" t="s">
        <v>316</v>
      </c>
      <c r="DJ147" s="59" t="s">
        <v>317</v>
      </c>
      <c r="DK147" s="59"/>
    </row>
    <row r="148" customFormat="false" ht="17.25" hidden="false" customHeight="true" outlineLevel="0" collapsed="false">
      <c r="A148" s="30" t="s">
        <v>318</v>
      </c>
      <c r="B148" s="30"/>
      <c r="C148" s="6"/>
      <c r="D148" s="6"/>
      <c r="E148" s="22" t="s">
        <v>319</v>
      </c>
      <c r="F148" s="22"/>
      <c r="G148" s="79"/>
      <c r="H148" s="79"/>
      <c r="L148" s="1"/>
      <c r="M148" s="1"/>
      <c r="N148" s="1"/>
      <c r="O148" s="1"/>
      <c r="AK148" s="19"/>
      <c r="AL148" s="71"/>
      <c r="AM148" s="72"/>
      <c r="AN148" s="72"/>
      <c r="AO148" s="72"/>
      <c r="AP148" s="72"/>
      <c r="AQ148" s="72"/>
      <c r="AR148" s="72"/>
      <c r="AS148" s="72"/>
      <c r="AT148" s="72"/>
      <c r="AU148" s="75"/>
      <c r="AV148" s="75"/>
      <c r="AW148" s="72"/>
      <c r="AX148" s="72"/>
      <c r="AY148" s="72"/>
      <c r="AZ148" s="72"/>
      <c r="BA148" s="72"/>
      <c r="BB148" s="72"/>
      <c r="BC148" s="72"/>
      <c r="BD148" s="72"/>
      <c r="BE148" s="72"/>
      <c r="BF148" s="72"/>
      <c r="BG148" s="72"/>
      <c r="BH148" s="76"/>
      <c r="BI148" s="77"/>
      <c r="BJ148" s="77"/>
      <c r="BK148" s="70"/>
      <c r="BL148" s="70"/>
      <c r="BM148" s="70"/>
      <c r="BN148" s="70"/>
      <c r="BO148" s="76"/>
      <c r="BP148" s="76"/>
      <c r="BQ148" s="76"/>
      <c r="BR148" s="70"/>
      <c r="BS148" s="70"/>
      <c r="BT148" s="70"/>
      <c r="BU148" s="70"/>
      <c r="BV148" s="70"/>
      <c r="BW148" s="70"/>
      <c r="BX148" s="70"/>
      <c r="BY148" s="70"/>
      <c r="BZ148" s="70"/>
      <c r="CA148" s="70"/>
      <c r="CB148" s="70"/>
      <c r="CC148" s="70"/>
      <c r="CD148" s="70"/>
      <c r="CE148" s="70"/>
      <c r="CF148" s="70"/>
      <c r="CG148" s="70"/>
      <c r="CH148" s="70"/>
      <c r="CI148" s="70"/>
      <c r="CJ148" s="70"/>
      <c r="CK148" s="70"/>
      <c r="CL148" s="70"/>
      <c r="CM148" s="70"/>
      <c r="CN148" s="70"/>
      <c r="CO148" s="70"/>
      <c r="CP148" s="76"/>
      <c r="CQ148" s="78"/>
      <c r="CR148" s="78"/>
      <c r="CS148" s="70"/>
      <c r="CT148" s="76"/>
      <c r="CU148" s="76"/>
      <c r="CV148" s="76"/>
      <c r="CW148" s="70"/>
      <c r="CX148" s="76"/>
      <c r="CY148" s="76"/>
      <c r="CZ148" s="76"/>
      <c r="DA148" s="70"/>
      <c r="DC148" s="59"/>
      <c r="DD148" s="59"/>
      <c r="DE148" s="59"/>
      <c r="DF148" s="59"/>
      <c r="DG148" s="59"/>
      <c r="DH148" s="59"/>
      <c r="DI148" s="59"/>
      <c r="DJ148" s="59"/>
      <c r="DK148" s="59"/>
    </row>
    <row r="149" customFormat="false" ht="15" hidden="false" customHeight="true" outlineLevel="0" collapsed="false">
      <c r="A149" s="30"/>
      <c r="B149" s="30"/>
      <c r="C149" s="6"/>
      <c r="D149" s="6"/>
      <c r="E149" s="22"/>
      <c r="F149" s="22"/>
      <c r="G149" s="79"/>
      <c r="H149" s="79"/>
      <c r="L149" s="1"/>
      <c r="M149" s="1"/>
      <c r="N149" s="1"/>
      <c r="O149" s="1"/>
      <c r="AK149" s="19"/>
      <c r="AL149" s="71"/>
      <c r="AM149" s="72"/>
      <c r="AN149" s="72"/>
      <c r="AO149" s="72"/>
      <c r="AP149" s="72"/>
      <c r="AQ149" s="72"/>
      <c r="AR149" s="72"/>
      <c r="AS149" s="72"/>
      <c r="AT149" s="72"/>
      <c r="AU149" s="75"/>
      <c r="AV149" s="75"/>
      <c r="AW149" s="72"/>
      <c r="AX149" s="80"/>
      <c r="AY149" s="72"/>
      <c r="AZ149" s="72"/>
      <c r="BA149" s="72"/>
      <c r="BB149" s="72"/>
      <c r="BC149" s="72"/>
      <c r="BD149" s="72"/>
      <c r="BE149" s="72"/>
      <c r="BF149" s="72"/>
      <c r="BG149" s="72"/>
      <c r="BH149" s="76"/>
      <c r="BI149" s="77"/>
      <c r="BJ149" s="77"/>
      <c r="BK149" s="70"/>
      <c r="BL149" s="70"/>
      <c r="BM149" s="70"/>
      <c r="BN149" s="70"/>
      <c r="BO149" s="76"/>
      <c r="BP149" s="76"/>
      <c r="BQ149" s="76"/>
      <c r="BR149" s="70"/>
      <c r="BS149" s="70"/>
      <c r="BT149" s="70"/>
      <c r="BU149" s="70"/>
      <c r="BV149" s="70"/>
      <c r="BW149" s="70"/>
      <c r="BX149" s="70"/>
      <c r="BY149" s="70"/>
      <c r="BZ149" s="70"/>
      <c r="CA149" s="70"/>
      <c r="CB149" s="70"/>
      <c r="CC149" s="70"/>
      <c r="CD149" s="70"/>
      <c r="CE149" s="70"/>
      <c r="CF149" s="70"/>
      <c r="CG149" s="70"/>
      <c r="CH149" s="70"/>
      <c r="CI149" s="70"/>
      <c r="CJ149" s="70"/>
      <c r="CK149" s="70"/>
      <c r="CL149" s="70"/>
      <c r="CM149" s="70"/>
      <c r="CN149" s="70"/>
      <c r="CO149" s="70"/>
      <c r="CP149" s="76"/>
      <c r="CQ149" s="78"/>
      <c r="CR149" s="78"/>
      <c r="CS149" s="70"/>
      <c r="CT149" s="76"/>
      <c r="CU149" s="76"/>
      <c r="CV149" s="76"/>
      <c r="CW149" s="70"/>
      <c r="CX149" s="76"/>
      <c r="CY149" s="76"/>
      <c r="CZ149" s="76"/>
      <c r="DA149" s="70"/>
      <c r="DC149" s="59"/>
      <c r="DD149" s="59"/>
      <c r="DE149" s="59"/>
      <c r="DF149" s="59"/>
      <c r="DG149" s="59"/>
      <c r="DH149" s="59"/>
      <c r="DI149" s="59"/>
      <c r="DJ149" s="59"/>
      <c r="DK149" s="59"/>
    </row>
    <row r="150" customFormat="false" ht="15" hidden="false" customHeight="true" outlineLevel="0" collapsed="false">
      <c r="A150" s="35" t="s">
        <v>320</v>
      </c>
      <c r="B150" s="81" t="s">
        <v>321</v>
      </c>
      <c r="C150" s="35" t="s">
        <v>322</v>
      </c>
      <c r="D150" s="35"/>
      <c r="E150" s="22"/>
      <c r="F150" s="22"/>
      <c r="G150" s="79"/>
      <c r="H150" s="79"/>
      <c r="AK150" s="19"/>
      <c r="AL150" s="71"/>
      <c r="AM150" s="72"/>
      <c r="AN150" s="72"/>
      <c r="AO150" s="72"/>
      <c r="AP150" s="72"/>
      <c r="AQ150" s="72"/>
      <c r="AR150" s="72"/>
      <c r="AS150" s="72"/>
      <c r="AT150" s="72"/>
      <c r="AU150" s="75"/>
      <c r="AV150" s="75"/>
      <c r="AW150" s="72"/>
      <c r="AX150" s="80"/>
      <c r="AY150" s="72"/>
      <c r="AZ150" s="72"/>
      <c r="BA150" s="72"/>
      <c r="BB150" s="72"/>
      <c r="BC150" s="72"/>
      <c r="BD150" s="72"/>
      <c r="BE150" s="72"/>
      <c r="BF150" s="72"/>
      <c r="BG150" s="72"/>
      <c r="BH150" s="76"/>
      <c r="BI150" s="77"/>
      <c r="BJ150" s="77"/>
      <c r="BK150" s="80"/>
      <c r="BL150" s="80"/>
      <c r="BM150" s="80"/>
      <c r="BN150" s="80"/>
      <c r="BO150" s="76"/>
      <c r="BP150" s="76"/>
      <c r="BQ150" s="76"/>
      <c r="BR150" s="80"/>
      <c r="BS150" s="80"/>
      <c r="BT150" s="80"/>
      <c r="BU150" s="80"/>
      <c r="BV150" s="80"/>
      <c r="BW150" s="80"/>
      <c r="BX150" s="80"/>
      <c r="BY150" s="80"/>
      <c r="BZ150" s="80"/>
      <c r="CA150" s="80"/>
      <c r="CB150" s="80"/>
      <c r="CC150" s="80"/>
      <c r="CD150" s="80"/>
      <c r="CE150" s="80"/>
      <c r="CF150" s="80"/>
      <c r="CG150" s="80"/>
      <c r="CH150" s="80"/>
      <c r="CI150" s="80"/>
      <c r="CJ150" s="80"/>
      <c r="CK150" s="80"/>
      <c r="CL150" s="80"/>
      <c r="CM150" s="80"/>
      <c r="CN150" s="80"/>
      <c r="CO150" s="80"/>
      <c r="CP150" s="76"/>
      <c r="CQ150" s="78"/>
      <c r="CR150" s="78"/>
      <c r="CS150" s="80"/>
      <c r="CT150" s="76"/>
      <c r="CU150" s="76"/>
      <c r="CV150" s="76"/>
      <c r="CW150" s="80"/>
      <c r="CX150" s="76"/>
      <c r="CY150" s="76"/>
      <c r="CZ150" s="76"/>
      <c r="DA150" s="70"/>
      <c r="DC150" s="59"/>
      <c r="DD150" s="59"/>
      <c r="DE150" s="59"/>
      <c r="DF150" s="59"/>
      <c r="DG150" s="59"/>
      <c r="DH150" s="59"/>
      <c r="DI150" s="59"/>
      <c r="DJ150" s="59"/>
      <c r="DK150" s="59"/>
    </row>
    <row r="151" customFormat="false" ht="15" hidden="false" customHeight="true" outlineLevel="0" collapsed="false">
      <c r="A151" s="20" t="str">
        <f aca="false">IF($C$148="","---", IF($B151=1,DATE($C$148,1,1), IF($B151=2,IF($A$147&lt;&gt;0,$A$147-2,"---"), IF($B151=3,IF($A$147&lt;&gt;0,$A$147+1,"---"), IF($B151=4,DATE($C$148,5,1), IF($B151=5,DATE($C$148,5,8), IF($B151=6,DATE($C$148,7,5), IF($B151=7,DATE($C$148,7,6), IF($B151=8,DATE($C$148,9,28), IF($B151=9,DATE($C$148,10,28), IF($B151=10,DATE($C$148,11,17), IF($B151=11,DATE($C$148,12,24), IF($B151=12,DATE($C$148,12,25), IF($B151=13,DATE($C$148,12,26), "---"))))))))))))))</f>
        <v>---</v>
      </c>
      <c r="B151" s="82" t="str">
        <f aca="false">IF($C$148="","---",1)</f>
        <v>---</v>
      </c>
      <c r="C151" s="83" t="str">
        <f aca="false">IF($C$148="","---", IF($B151=1,"Den obnovy samostatného českého státu /Nový rok", IF($B151=2,"Velký pátek", IF($B151=3,"Velikonoční pondělí", IF($B151=4,"Svátek práce", IF($B151=5,"Den vítězství", IF($B151=6,"Den slovanských věrozvěstů Cyrila a Metoděje", IF($B151=7,"Den upálení mistra Jana Husa", IF($B151=8,"Den české státnosti (sv.Václav)", IF($B151=9,"Den vzniku samostatného československého státu", IF($B151=10,"Den boje za svobodu a demokracii", IF($B151=11,"Štědrý den", IF($B151=12,"1. svátek vánoční", IF($B151=13,"2. svátek vánoční", "---"))))))))))))))</f>
        <v>---</v>
      </c>
      <c r="D151" s="83"/>
      <c r="E151" s="22" t="s">
        <v>323</v>
      </c>
      <c r="F151" s="22"/>
      <c r="G151" s="79"/>
      <c r="H151" s="79"/>
      <c r="AK151" s="19"/>
      <c r="AL151" s="71"/>
      <c r="AM151" s="72"/>
      <c r="AN151" s="72"/>
      <c r="AO151" s="72"/>
      <c r="AP151" s="72"/>
      <c r="AQ151" s="72"/>
      <c r="AR151" s="72"/>
      <c r="AS151" s="72"/>
      <c r="AT151" s="72"/>
      <c r="AU151" s="84" t="n">
        <f aca="true">TODAY()</f>
        <v>46053</v>
      </c>
      <c r="AV151" s="84"/>
      <c r="AW151" s="72"/>
      <c r="AX151" s="72"/>
      <c r="AY151" s="72"/>
      <c r="AZ151" s="72"/>
      <c r="BA151" s="72"/>
      <c r="BB151" s="72"/>
      <c r="BC151" s="72"/>
      <c r="BD151" s="72"/>
      <c r="BE151" s="72"/>
      <c r="BF151" s="72"/>
      <c r="BG151" s="72"/>
      <c r="BH151" s="8" t="str">
        <f aca="false">IF(SUMPRODUCT(--(ISNUMBER($BG$15:$BG$138)*($BG$15:$BG$138=0)))&gt;0,"❌ Neplatný formát času – nastavte buňku na formát ČAS (hh:mm)",IF(SUMPRODUCT(--($BT$15:$BT$138=10))&gt;0,"⚠️ Skutečná pracovní doba je zaevidována, ale nelze ji právně vyhodnotit z důvodu chybějící nebo nepravdivě sjednané základní pracovní doby (§79–80 ZP).",IF(SUMPRODUCT(--($BG$15:$BG$138=2))&gt;0,"❌ Čas konce je menší než čas začátku",IF(SUMPRODUCT(--($BG$15:$BG$138=3))&gt;0,"❌ Překročeno 24 hodin v kalendářním dni",IF(SUMPRODUCT(--($BK$15:$BK$138=5))&gt;0,"⚠️ Nesoulad minut a hodin (DEC)",IF(SUMPRODUCT(--($BI$15:$BI$138=6))&gt;0,"⚠️ Nesoulad denního součtu","✔ OK"))))))</f>
        <v>✔ OK</v>
      </c>
      <c r="BI151" s="8"/>
      <c r="BJ151" s="8"/>
      <c r="BK151" s="70"/>
      <c r="BL151" s="70"/>
      <c r="BM151" s="70"/>
      <c r="BN151" s="70"/>
      <c r="BO151" s="8" t="str">
        <f aca="false">IF(SUMPRODUCT(--($BR$15:$BR$138=10))&gt;0,"⚠️ Zadaná základní pracovní doba je mimo zákonný rámec (§79–80 ZP).(AUNS 10)",IF(SUMPRODUCT(--($BR$15:$BR$138=5))&gt;0,"⚠️ Nesoulad minut a hodin (DEC)","✔ OK"))</f>
        <v>✔ OK</v>
      </c>
      <c r="BP151" s="8"/>
      <c r="BQ151" s="8"/>
      <c r="BR151" s="70"/>
      <c r="BS151" s="70"/>
      <c r="BT151" s="70"/>
      <c r="BU151" s="70"/>
      <c r="BV151" s="70"/>
      <c r="BW151" s="70"/>
      <c r="BX151" s="70"/>
      <c r="BY151" s="70"/>
      <c r="BZ151" s="70"/>
      <c r="CA151" s="70"/>
      <c r="CB151" s="70"/>
      <c r="CC151" s="70"/>
      <c r="CD151" s="70"/>
      <c r="CE151" s="70"/>
      <c r="CF151" s="70"/>
      <c r="CG151" s="70"/>
      <c r="CH151" s="70"/>
      <c r="CI151" s="70"/>
      <c r="CJ151" s="70"/>
      <c r="CK151" s="70"/>
      <c r="CL151" s="70"/>
      <c r="CM151" s="70"/>
      <c r="CN151" s="70"/>
      <c r="CO151" s="70"/>
      <c r="CP151" s="8" t="str">
        <f aca="false">IF(SUMPRODUCT(--($BT$15:$BT$138=10))&gt;0,"⚠️ Noční práce je zaevidována, ale nelze ji právně vyhodnotit z důvodu chybějící nebo nepravdivě sjednané základní pracovní doby (§79–80 ZP).",IF(SUMPRODUCT(--($CS$15:$CS$138=5))&gt;0,"⚠️ Nesoulad minut a hodin (DEC)","✔ OK"))</f>
        <v>✔ OK</v>
      </c>
      <c r="CQ151" s="8"/>
      <c r="CR151" s="8"/>
      <c r="CS151" s="70"/>
      <c r="CT151" s="8" t="str">
        <f aca="false">IF(SUMPRODUCT(--($BT$15:$BT$138=10))&gt;0,"⚠️ Práce o víkendu je zaevidována, ale nelze ji právně vyhodnotit z důvodu chybějící nebo nepravdivě sjednané základní pracovní doby (§79–80 ZP).",IF(SUMPRODUCT(--($CV$15:$CV$138=5))&gt;0,"⚠️ Nesoulad minut a hodin (DEC)","✔ OK"))</f>
        <v>✔ OK</v>
      </c>
      <c r="CU151" s="8"/>
      <c r="CV151" s="8"/>
      <c r="CW151" s="70"/>
      <c r="CX151" s="8" t="str">
        <f aca="false">IF(SUMPRODUCT(--($BT$15:$BT$138=10))&gt;0,"⚠️ Práce ve státní svátek je zaevidována, ale nelze ji právně vyhodnotit z důvodu chybějící nebo nepravdivě sjednané základní pracovní doby (§79–80 ZP).",IF(SUMPRODUCT(--($CZ$15:$CZ$138=5))&gt;0,"⚠️ Nesoulad minut a hodin (DEC)","✔ OK"))</f>
        <v>✔ OK</v>
      </c>
      <c r="CY151" s="8"/>
      <c r="CZ151" s="8"/>
      <c r="DA151" s="70"/>
      <c r="DC151" s="59" t="s">
        <v>324</v>
      </c>
      <c r="DD151" s="59" t="n">
        <v>1</v>
      </c>
      <c r="DE151" s="59" t="s">
        <v>200</v>
      </c>
      <c r="DF151" s="59" t="s">
        <v>325</v>
      </c>
      <c r="DG151" s="59" t="s">
        <v>326</v>
      </c>
      <c r="DH151" s="59" t="s">
        <v>327</v>
      </c>
      <c r="DI151" s="59" t="s">
        <v>204</v>
      </c>
      <c r="DJ151" s="59"/>
      <c r="DK151" s="59"/>
      <c r="DL151" s="85" t="s">
        <v>328</v>
      </c>
      <c r="DM151" s="85"/>
    </row>
    <row r="152" customFormat="false" ht="15" hidden="false" customHeight="true" outlineLevel="0" collapsed="false">
      <c r="A152" s="20"/>
      <c r="B152" s="82"/>
      <c r="C152" s="83"/>
      <c r="D152" s="83"/>
      <c r="E152" s="22"/>
      <c r="F152" s="22"/>
      <c r="G152" s="79"/>
      <c r="H152" s="79"/>
      <c r="AK152" s="19"/>
      <c r="AL152" s="71"/>
      <c r="AM152" s="72"/>
      <c r="AN152" s="72"/>
      <c r="AO152" s="72"/>
      <c r="AP152" s="72"/>
      <c r="AQ152" s="72"/>
      <c r="AR152" s="72"/>
      <c r="AS152" s="72"/>
      <c r="AT152" s="72"/>
      <c r="AU152" s="84"/>
      <c r="AV152" s="84"/>
      <c r="AW152" s="72"/>
      <c r="AX152" s="72"/>
      <c r="AY152" s="72"/>
      <c r="AZ152" s="72"/>
      <c r="BA152" s="72"/>
      <c r="BB152" s="72"/>
      <c r="BC152" s="72"/>
      <c r="BD152" s="72"/>
      <c r="BE152" s="72"/>
      <c r="BF152" s="72"/>
      <c r="BG152" s="72"/>
      <c r="BH152" s="8"/>
      <c r="BI152" s="8"/>
      <c r="BJ152" s="8"/>
      <c r="BK152" s="70"/>
      <c r="BL152" s="70"/>
      <c r="BM152" s="70"/>
      <c r="BN152" s="70"/>
      <c r="BO152" s="8"/>
      <c r="BP152" s="8"/>
      <c r="BQ152" s="8"/>
      <c r="BR152" s="70"/>
      <c r="BS152" s="70"/>
      <c r="BT152" s="70"/>
      <c r="BU152" s="70"/>
      <c r="BV152" s="70"/>
      <c r="BW152" s="70"/>
      <c r="BX152" s="70"/>
      <c r="BY152" s="70"/>
      <c r="BZ152" s="70"/>
      <c r="CA152" s="70"/>
      <c r="CB152" s="70"/>
      <c r="CC152" s="70"/>
      <c r="CD152" s="70"/>
      <c r="CE152" s="70"/>
      <c r="CF152" s="70"/>
      <c r="CG152" s="70"/>
      <c r="CH152" s="70"/>
      <c r="CI152" s="70"/>
      <c r="CJ152" s="70"/>
      <c r="CK152" s="70"/>
      <c r="CL152" s="70"/>
      <c r="CM152" s="70"/>
      <c r="CN152" s="70"/>
      <c r="CO152" s="70"/>
      <c r="CP152" s="8"/>
      <c r="CQ152" s="8"/>
      <c r="CR152" s="8"/>
      <c r="CS152" s="70"/>
      <c r="CT152" s="8"/>
      <c r="CU152" s="8"/>
      <c r="CV152" s="8"/>
      <c r="CW152" s="70"/>
      <c r="CX152" s="8"/>
      <c r="CY152" s="8"/>
      <c r="CZ152" s="8"/>
      <c r="DA152" s="70"/>
      <c r="DC152" s="59"/>
      <c r="DD152" s="59"/>
      <c r="DE152" s="59"/>
      <c r="DF152" s="59"/>
      <c r="DG152" s="59"/>
      <c r="DH152" s="59"/>
      <c r="DI152" s="59"/>
      <c r="DJ152" s="59"/>
      <c r="DK152" s="59"/>
      <c r="DL152" s="85"/>
      <c r="DM152" s="85"/>
    </row>
    <row r="153" customFormat="false" ht="15" hidden="false" customHeight="true" outlineLevel="0" collapsed="false">
      <c r="A153" s="20"/>
      <c r="B153" s="82"/>
      <c r="C153" s="83"/>
      <c r="D153" s="83"/>
      <c r="E153" s="22"/>
      <c r="F153" s="22"/>
      <c r="G153" s="79"/>
      <c r="H153" s="79"/>
      <c r="AK153" s="19"/>
      <c r="AL153" s="71"/>
      <c r="AM153" s="72"/>
      <c r="AN153" s="72"/>
      <c r="AO153" s="72"/>
      <c r="AP153" s="72"/>
      <c r="AQ153" s="72"/>
      <c r="AR153" s="72"/>
      <c r="AS153" s="72"/>
      <c r="AT153" s="72"/>
      <c r="AU153" s="84"/>
      <c r="AV153" s="84"/>
      <c r="AW153" s="72"/>
      <c r="AX153" s="72"/>
      <c r="AY153" s="72"/>
      <c r="AZ153" s="72"/>
      <c r="BA153" s="72"/>
      <c r="BB153" s="72"/>
      <c r="BC153" s="72"/>
      <c r="BD153" s="72"/>
      <c r="BE153" s="72"/>
      <c r="BF153" s="72"/>
      <c r="BG153" s="72"/>
      <c r="BH153" s="8"/>
      <c r="BI153" s="8"/>
      <c r="BJ153" s="8"/>
      <c r="BK153" s="70"/>
      <c r="BL153" s="70"/>
      <c r="BM153" s="70"/>
      <c r="BN153" s="70"/>
      <c r="BO153" s="8"/>
      <c r="BP153" s="8"/>
      <c r="BQ153" s="8"/>
      <c r="BR153" s="70"/>
      <c r="BS153" s="70"/>
      <c r="BT153" s="70"/>
      <c r="BU153" s="70"/>
      <c r="BV153" s="70"/>
      <c r="BW153" s="70"/>
      <c r="BX153" s="70"/>
      <c r="BY153" s="70"/>
      <c r="BZ153" s="70"/>
      <c r="CA153" s="70"/>
      <c r="CB153" s="70"/>
      <c r="CC153" s="70"/>
      <c r="CD153" s="70"/>
      <c r="CE153" s="70"/>
      <c r="CF153" s="70"/>
      <c r="CG153" s="70"/>
      <c r="CH153" s="70"/>
      <c r="CI153" s="70"/>
      <c r="CJ153" s="70"/>
      <c r="CK153" s="70"/>
      <c r="CL153" s="70"/>
      <c r="CM153" s="70"/>
      <c r="CN153" s="70"/>
      <c r="CO153" s="70"/>
      <c r="CP153" s="8"/>
      <c r="CQ153" s="8"/>
      <c r="CR153" s="8"/>
      <c r="CS153" s="70"/>
      <c r="CT153" s="8"/>
      <c r="CU153" s="8"/>
      <c r="CV153" s="8"/>
      <c r="CW153" s="70"/>
      <c r="CX153" s="8"/>
      <c r="CY153" s="8"/>
      <c r="CZ153" s="8"/>
      <c r="DA153" s="70"/>
      <c r="DC153" s="59"/>
      <c r="DD153" s="59"/>
      <c r="DE153" s="59"/>
      <c r="DF153" s="59"/>
      <c r="DG153" s="59"/>
      <c r="DH153" s="59"/>
      <c r="DI153" s="59"/>
      <c r="DJ153" s="59"/>
      <c r="DK153" s="59"/>
      <c r="DL153" s="85"/>
      <c r="DM153" s="85"/>
    </row>
    <row r="154" customFormat="false" ht="15" hidden="false" customHeight="true" outlineLevel="0" collapsed="false">
      <c r="A154" s="20" t="str">
        <f aca="false">IF($C$148="","---", IF($B154=1,DATE($C$148,1,1), IF($B154=2,IF($A$147&lt;&gt;0,$A$147-2,"---"), IF($B154=3,IF($A$147&lt;&gt;0,$A$147+1,"---"), IF($B154=4,DATE($C$148,5,1), IF($B154=5,DATE($C$148,5,8), IF($B154=6,DATE($C$148,7,5), IF($B154=7,DATE($C$148,7,6), IF($B154=8,DATE($C$148,9,28), IF($B154=9,DATE($C$148,10,28), IF($B154=10,DATE($C$148,11,17), IF($B154=11,DATE($C$148,12,24), IF($B154=12,DATE($C$148,12,25), IF($B154=13,DATE($C$148,12,26), "---"))))))))))))))</f>
        <v>---</v>
      </c>
      <c r="B154" s="82" t="str">
        <f aca="false">IF($B151="---","---",$B151+1)</f>
        <v>---</v>
      </c>
      <c r="C154" s="83" t="str">
        <f aca="false">IF($C$148="","---", IF($B154=1,"Den obnovy samostatného českého státu /Nový rok", IF($B154=2,"Velký pátek", IF($B154=3,"Velikonoční pondělí", IF($B154=4,"Svátek práce", IF($B154=5,"Den vítězství", IF($B154=6,"Den slovanských věrozvěstů Cyrila a Metoděje", IF($B154=7,"Den upálení mistra Jana Husa", IF($B154=8,"Den české státnosti (sv.Václav)", IF($B154=9,"Den vzniku samostatného československého státu", IF($B154=10,"Den boje za svobodu a demokracii", IF($B154=11,"Štědrý den", IF($B154=12,"1. svátek vánoční", IF($B154=13,"2. svátek vánoční", "---"))))))))))))))</f>
        <v>---</v>
      </c>
      <c r="D154" s="83"/>
      <c r="E154" s="82"/>
      <c r="F154" s="82"/>
      <c r="G154" s="82"/>
      <c r="H154" s="82"/>
      <c r="AK154" s="19"/>
      <c r="AL154" s="71"/>
      <c r="AM154" s="72"/>
      <c r="AN154" s="72"/>
      <c r="AO154" s="72"/>
      <c r="AP154" s="72"/>
      <c r="AQ154" s="72"/>
      <c r="AR154" s="72"/>
      <c r="AS154" s="72"/>
      <c r="AT154" s="72"/>
      <c r="AU154" s="72"/>
      <c r="AV154" s="72"/>
      <c r="AW154" s="72"/>
      <c r="AX154" s="72"/>
      <c r="AY154" s="72"/>
      <c r="AZ154" s="72"/>
      <c r="BA154" s="72"/>
      <c r="BB154" s="72"/>
      <c r="BC154" s="72"/>
      <c r="BD154" s="72"/>
      <c r="BE154" s="72"/>
      <c r="BF154" s="72"/>
      <c r="BG154" s="72"/>
      <c r="BH154" s="8"/>
      <c r="BI154" s="8"/>
      <c r="BJ154" s="8"/>
      <c r="BK154" s="70"/>
      <c r="BL154" s="70"/>
      <c r="BM154" s="70"/>
      <c r="BN154" s="70"/>
      <c r="BO154" s="8"/>
      <c r="BP154" s="8"/>
      <c r="BQ154" s="8"/>
      <c r="BR154" s="70"/>
      <c r="BS154" s="70"/>
      <c r="BT154" s="70"/>
      <c r="BU154" s="70"/>
      <c r="BV154" s="70"/>
      <c r="BW154" s="70"/>
      <c r="BX154" s="70"/>
      <c r="BY154" s="70"/>
      <c r="BZ154" s="70"/>
      <c r="CA154" s="70"/>
      <c r="CB154" s="70"/>
      <c r="CC154" s="70"/>
      <c r="CD154" s="70"/>
      <c r="CE154" s="70"/>
      <c r="CF154" s="70"/>
      <c r="CG154" s="70"/>
      <c r="CH154" s="70"/>
      <c r="CI154" s="70"/>
      <c r="CJ154" s="70"/>
      <c r="CK154" s="70"/>
      <c r="CL154" s="70"/>
      <c r="CM154" s="70"/>
      <c r="CN154" s="70"/>
      <c r="CO154" s="70"/>
      <c r="CP154" s="8"/>
      <c r="CQ154" s="8"/>
      <c r="CR154" s="8"/>
      <c r="CS154" s="70"/>
      <c r="CT154" s="8"/>
      <c r="CU154" s="8"/>
      <c r="CV154" s="8"/>
      <c r="CW154" s="70"/>
      <c r="CX154" s="8"/>
      <c r="CY154" s="8"/>
      <c r="CZ154" s="8"/>
      <c r="DA154" s="70"/>
      <c r="DC154" s="59"/>
      <c r="DD154" s="59"/>
      <c r="DE154" s="59"/>
      <c r="DF154" s="59"/>
      <c r="DG154" s="59"/>
      <c r="DH154" s="59"/>
      <c r="DI154" s="59"/>
      <c r="DJ154" s="59"/>
      <c r="DK154" s="59"/>
      <c r="DL154" s="85"/>
      <c r="DM154" s="85"/>
    </row>
    <row r="155" customFormat="false" ht="15" hidden="false" customHeight="true" outlineLevel="0" collapsed="false">
      <c r="A155" s="20"/>
      <c r="B155" s="82"/>
      <c r="C155" s="83"/>
      <c r="D155" s="83"/>
      <c r="E155" s="22" t="s">
        <v>319</v>
      </c>
      <c r="F155" s="22"/>
      <c r="G155" s="86"/>
      <c r="H155" s="86"/>
      <c r="AK155" s="19"/>
      <c r="AL155" s="71"/>
      <c r="AM155" s="72"/>
      <c r="AN155" s="72"/>
      <c r="AO155" s="72"/>
      <c r="AP155" s="72"/>
      <c r="AQ155" s="72"/>
      <c r="AR155" s="72"/>
      <c r="AS155" s="72"/>
      <c r="AT155" s="72"/>
      <c r="AU155" s="72"/>
      <c r="AV155" s="72"/>
      <c r="AW155" s="72"/>
      <c r="AX155" s="72"/>
      <c r="AY155" s="72"/>
      <c r="AZ155" s="72"/>
      <c r="BA155" s="72"/>
      <c r="BB155" s="72"/>
      <c r="BC155" s="72"/>
      <c r="BD155" s="72"/>
      <c r="BE155" s="72"/>
      <c r="BF155" s="72"/>
      <c r="BG155" s="72"/>
      <c r="BH155" s="70"/>
      <c r="BI155" s="70"/>
      <c r="BJ155" s="70"/>
      <c r="BK155" s="70"/>
      <c r="BL155" s="70"/>
      <c r="BM155" s="70"/>
      <c r="BN155" s="70"/>
      <c r="BO155" s="70"/>
      <c r="BP155" s="70"/>
      <c r="BQ155" s="70"/>
      <c r="BR155" s="70"/>
      <c r="BS155" s="70"/>
      <c r="BT155" s="70"/>
      <c r="BU155" s="70"/>
      <c r="BV155" s="70"/>
      <c r="BW155" s="70"/>
      <c r="BX155" s="70"/>
      <c r="BY155" s="70"/>
      <c r="BZ155" s="70"/>
      <c r="CA155" s="70"/>
      <c r="CB155" s="70"/>
      <c r="CC155" s="70"/>
      <c r="CD155" s="70"/>
      <c r="CE155" s="70"/>
      <c r="CF155" s="70"/>
      <c r="CG155" s="70"/>
      <c r="CH155" s="70"/>
      <c r="CI155" s="70"/>
      <c r="CJ155" s="70"/>
      <c r="CK155" s="70"/>
      <c r="CL155" s="70"/>
      <c r="CM155" s="70"/>
      <c r="CN155" s="70"/>
      <c r="CO155" s="70"/>
      <c r="CP155" s="70"/>
      <c r="CQ155" s="87"/>
      <c r="CR155" s="70"/>
      <c r="CS155" s="70"/>
      <c r="CT155" s="87"/>
      <c r="CU155" s="70"/>
      <c r="CV155" s="70"/>
      <c r="CW155" s="70"/>
      <c r="CX155" s="87"/>
      <c r="CY155" s="70"/>
      <c r="CZ155" s="70"/>
      <c r="DA155" s="70"/>
      <c r="DC155" s="59" t="s">
        <v>324</v>
      </c>
      <c r="DD155" s="59" t="n">
        <v>0</v>
      </c>
      <c r="DE155" s="59" t="s">
        <v>151</v>
      </c>
      <c r="DF155" s="59" t="s">
        <v>329</v>
      </c>
      <c r="DG155" s="59" t="s">
        <v>330</v>
      </c>
      <c r="DH155" s="59" t="s">
        <v>331</v>
      </c>
      <c r="DI155" s="59" t="s">
        <v>332</v>
      </c>
      <c r="DJ155" s="59"/>
      <c r="DK155" s="59"/>
      <c r="DL155" s="85"/>
      <c r="DM155" s="85"/>
    </row>
    <row r="156" customFormat="false" ht="15" hidden="false" customHeight="true" outlineLevel="0" collapsed="false">
      <c r="A156" s="20"/>
      <c r="B156" s="82"/>
      <c r="C156" s="83"/>
      <c r="D156" s="83"/>
      <c r="E156" s="22"/>
      <c r="F156" s="22"/>
      <c r="G156" s="86"/>
      <c r="H156" s="86"/>
      <c r="AK156" s="19"/>
      <c r="AL156" s="88"/>
      <c r="AM156" s="89"/>
      <c r="AN156" s="89"/>
      <c r="AO156" s="89"/>
      <c r="AP156" s="89"/>
      <c r="AQ156" s="89"/>
      <c r="AR156" s="89"/>
      <c r="AS156" s="89"/>
      <c r="AT156" s="89"/>
      <c r="AU156" s="89"/>
      <c r="AV156" s="89"/>
      <c r="AW156" s="89"/>
      <c r="AX156" s="89"/>
      <c r="AY156" s="89"/>
      <c r="AZ156" s="89"/>
      <c r="BA156" s="89"/>
      <c r="BB156" s="89"/>
      <c r="BC156" s="89"/>
      <c r="BD156" s="89"/>
      <c r="BE156" s="89"/>
      <c r="BF156" s="89"/>
      <c r="BG156" s="89"/>
      <c r="BH156" s="90"/>
      <c r="BI156" s="90"/>
      <c r="BJ156" s="90"/>
      <c r="BK156" s="90"/>
      <c r="BL156" s="90"/>
      <c r="BM156" s="90"/>
      <c r="BN156" s="90"/>
      <c r="BO156" s="90"/>
      <c r="BP156" s="90"/>
      <c r="BQ156" s="90"/>
      <c r="BR156" s="90"/>
      <c r="BS156" s="90"/>
      <c r="BT156" s="90"/>
      <c r="BU156" s="90"/>
      <c r="BV156" s="90"/>
      <c r="BW156" s="90"/>
      <c r="BX156" s="90"/>
      <c r="BY156" s="90"/>
      <c r="BZ156" s="90"/>
      <c r="CA156" s="90"/>
      <c r="CB156" s="90"/>
      <c r="CC156" s="90"/>
      <c r="CD156" s="90"/>
      <c r="CE156" s="90"/>
      <c r="CF156" s="90"/>
      <c r="CG156" s="90"/>
      <c r="CH156" s="90"/>
      <c r="CI156" s="90"/>
      <c r="CJ156" s="90"/>
      <c r="CK156" s="90"/>
      <c r="CL156" s="90"/>
      <c r="CM156" s="90"/>
      <c r="CN156" s="90"/>
      <c r="CO156" s="90"/>
      <c r="CP156" s="90"/>
      <c r="CQ156" s="91"/>
      <c r="CR156" s="90"/>
      <c r="CS156" s="90"/>
      <c r="CT156" s="91"/>
      <c r="CU156" s="90"/>
      <c r="CV156" s="90"/>
      <c r="CW156" s="90"/>
      <c r="CX156" s="91"/>
      <c r="CY156" s="90"/>
      <c r="CZ156" s="70"/>
      <c r="DA156" s="70"/>
      <c r="DC156" s="59"/>
      <c r="DD156" s="59"/>
      <c r="DE156" s="59"/>
      <c r="DF156" s="59"/>
      <c r="DG156" s="59"/>
      <c r="DH156" s="59"/>
      <c r="DI156" s="59"/>
      <c r="DJ156" s="59"/>
      <c r="DK156" s="59"/>
      <c r="DL156" s="85"/>
      <c r="DM156" s="85"/>
    </row>
    <row r="157" customFormat="false" ht="15" hidden="false" customHeight="true" outlineLevel="0" collapsed="false">
      <c r="A157" s="20" t="str">
        <f aca="false">IF($C$148="","---", IF($B157=1,DATE($C$148,1,1), IF($B157=2,IF($A$147&lt;&gt;0,$A$147-2,"---"), IF($B157=3,IF($A$147&lt;&gt;0,$A$147+1,"---"), IF($B157=4,DATE($C$148,5,1), IF($B157=5,DATE($C$148,5,8), IF($B157=6,DATE($C$148,7,5), IF($B157=7,DATE($C$148,7,6), IF($B157=8,DATE($C$148,9,28), IF($B157=9,DATE($C$148,10,28), IF($B157=10,DATE($C$148,11,17), IF($B157=11,DATE($C$148,12,24), IF($B157=12,DATE($C$148,12,25), IF($B157=13,DATE($C$148,12,26), "---"))))))))))))))</f>
        <v>---</v>
      </c>
      <c r="B157" s="82" t="str">
        <f aca="false">IF($B154="---","---",$B154+1)</f>
        <v>---</v>
      </c>
      <c r="C157" s="83" t="str">
        <f aca="false">IF($C$148="","---", IF($B157=1,"Den obnovy samostatného českého státu /Nový rok", IF($B157=2,"Velký pátek", IF($B157=3,"Velikonoční pondělí", IF($B157=4,"Svátek práce", IF($B157=5,"Den vítězství", IF($B157=6,"Den slovanských věrozvěstů Cyrila a Metoděje", IF($B157=7,"Den upálení mistra Jana Husa", IF($B157=8,"Den české státnosti (sv.Václav)", IF($B157=9,"Den vzniku samostatného československého státu", IF($B157=10,"Den boje za svobodu a demokracii", IF($B157=11,"Štědrý den", IF($B157=12,"1. svátek vánoční", IF($B157=13,"2. svátek vánoční", "---"))))))))))))))</f>
        <v>---</v>
      </c>
      <c r="D157" s="83"/>
      <c r="E157" s="22"/>
      <c r="F157" s="22"/>
      <c r="G157" s="86"/>
      <c r="H157" s="86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CQ157" s="92"/>
      <c r="CT157" s="92"/>
      <c r="CX157" s="92"/>
      <c r="DC157" s="59"/>
      <c r="DD157" s="59"/>
      <c r="DE157" s="59"/>
      <c r="DF157" s="59"/>
      <c r="DG157" s="59"/>
      <c r="DH157" s="59"/>
      <c r="DI157" s="59"/>
      <c r="DJ157" s="59"/>
      <c r="DK157" s="59"/>
      <c r="DL157" s="85"/>
      <c r="DM157" s="85"/>
    </row>
    <row r="158" customFormat="false" ht="15" hidden="false" customHeight="true" outlineLevel="0" collapsed="false">
      <c r="A158" s="20"/>
      <c r="B158" s="82"/>
      <c r="C158" s="83"/>
      <c r="D158" s="83"/>
      <c r="E158" s="22" t="s">
        <v>323</v>
      </c>
      <c r="F158" s="22"/>
      <c r="G158" s="86"/>
      <c r="H158" s="86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X158" s="93"/>
      <c r="BY158" s="93"/>
      <c r="BZ158" s="93"/>
      <c r="CA158" s="93"/>
      <c r="CB158" s="93"/>
      <c r="CQ158" s="92"/>
      <c r="CT158" s="92"/>
      <c r="CX158" s="92"/>
      <c r="DC158" s="59"/>
      <c r="DD158" s="59"/>
      <c r="DE158" s="59"/>
      <c r="DF158" s="59"/>
      <c r="DG158" s="59"/>
      <c r="DH158" s="59"/>
      <c r="DI158" s="59"/>
      <c r="DJ158" s="59"/>
      <c r="DK158" s="59"/>
      <c r="DL158" s="85"/>
      <c r="DM158" s="85"/>
    </row>
    <row r="159" customFormat="false" ht="15" hidden="false" customHeight="true" outlineLevel="0" collapsed="false">
      <c r="A159" s="20"/>
      <c r="B159" s="82"/>
      <c r="C159" s="83"/>
      <c r="D159" s="83"/>
      <c r="E159" s="22"/>
      <c r="F159" s="22"/>
      <c r="G159" s="86"/>
      <c r="H159" s="86"/>
      <c r="J159" s="94"/>
      <c r="K159" s="94"/>
      <c r="L159" s="94"/>
      <c r="M159" s="94"/>
      <c r="N159" s="94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CQ159" s="92"/>
      <c r="CT159" s="92"/>
      <c r="CX159" s="92"/>
      <c r="DC159" s="59" t="s">
        <v>324</v>
      </c>
      <c r="DD159" s="59" t="n">
        <v>7</v>
      </c>
      <c r="DE159" s="59" t="s">
        <v>151</v>
      </c>
      <c r="DF159" s="59" t="s">
        <v>333</v>
      </c>
      <c r="DG159" s="59" t="s">
        <v>334</v>
      </c>
      <c r="DH159" s="59" t="s">
        <v>335</v>
      </c>
      <c r="DI159" s="59" t="s">
        <v>336</v>
      </c>
      <c r="DJ159" s="59"/>
      <c r="DK159" s="59"/>
      <c r="DL159" s="85"/>
      <c r="DM159" s="85"/>
    </row>
    <row r="160" customFormat="false" ht="15" hidden="false" customHeight="true" outlineLevel="0" collapsed="false">
      <c r="A160" s="20" t="str">
        <f aca="false">IF($C$148="","---", IF($B160=1,DATE($C$148,1,1), IF($B160=2,IF($A$147&lt;&gt;0,$A$147-2,"---"), IF($B160=3,IF($A$147&lt;&gt;0,$A$147+1,"---"), IF($B160=4,DATE($C$148,5,1), IF($B160=5,DATE($C$148,5,8), IF($B160=6,DATE($C$148,7,5), IF($B160=7,DATE($C$148,7,6), IF($B160=8,DATE($C$148,9,28), IF($B160=9,DATE($C$148,10,28), IF($B160=10,DATE($C$148,11,17), IF($B160=11,DATE($C$148,12,24), IF($B160=12,DATE($C$148,12,25), IF($B160=13,DATE($C$148,12,26), "---"))))))))))))))</f>
        <v>---</v>
      </c>
      <c r="B160" s="82" t="str">
        <f aca="false">IF($B157="---","---",$B157+1)</f>
        <v>---</v>
      </c>
      <c r="C160" s="83" t="str">
        <f aca="false">IF($C$148="","---", IF($B160=1,"Den obnovy samostatného českého státu /Nový rok", IF($B160=2,"Velký pátek", IF($B160=3,"Velikonoční pondělí", IF($B160=4,"Svátek práce", IF($B160=5,"Den vítězství", IF($B160=6,"Den slovanských věrozvěstů Cyrila a Metoděje", IF($B160=7,"Den upálení mistra Jana Husa", IF($B160=8,"Den české státnosti (sv.Václav)", IF($B160=9,"Den vzniku samostatného československého státu", IF($B160=10,"Den boje za svobodu a demokracii", IF($B160=11,"Štědrý den", IF($B160=12,"1. svátek vánoční", IF($B160=13,"2. svátek vánoční", "---"))))))))))))))</f>
        <v>---</v>
      </c>
      <c r="D160" s="83"/>
      <c r="E160" s="22"/>
      <c r="F160" s="22"/>
      <c r="G160" s="86"/>
      <c r="H160" s="86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O160" s="95"/>
      <c r="BP160" s="95"/>
      <c r="BQ160" s="95"/>
      <c r="BR160" s="95"/>
      <c r="BS160" s="95"/>
      <c r="BT160" s="95"/>
      <c r="BU160" s="95"/>
      <c r="BV160" s="95"/>
      <c r="BW160" s="95"/>
      <c r="BX160" s="95"/>
      <c r="BY160" s="95"/>
      <c r="BZ160" s="95"/>
      <c r="CQ160" s="92"/>
      <c r="CT160" s="92"/>
      <c r="CX160" s="92"/>
      <c r="DC160" s="59"/>
      <c r="DD160" s="59"/>
      <c r="DE160" s="59"/>
      <c r="DF160" s="59"/>
      <c r="DG160" s="59"/>
      <c r="DH160" s="59"/>
      <c r="DI160" s="59"/>
      <c r="DJ160" s="59"/>
      <c r="DK160" s="59"/>
      <c r="DL160" s="85"/>
      <c r="DM160" s="85"/>
    </row>
    <row r="161" customFormat="false" ht="15" hidden="false" customHeight="true" outlineLevel="0" collapsed="false">
      <c r="A161" s="20"/>
      <c r="B161" s="82"/>
      <c r="C161" s="83"/>
      <c r="D161" s="83"/>
      <c r="E161" s="82"/>
      <c r="F161" s="82"/>
      <c r="G161" s="82"/>
      <c r="H161" s="82"/>
      <c r="J161" s="96"/>
      <c r="K161" s="96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O161" s="95"/>
      <c r="BP161" s="95"/>
      <c r="BQ161" s="95"/>
      <c r="BR161" s="95"/>
      <c r="BS161" s="95"/>
      <c r="BT161" s="95"/>
      <c r="BU161" s="95"/>
      <c r="BV161" s="95"/>
      <c r="BW161" s="95"/>
      <c r="DC161" s="59"/>
      <c r="DD161" s="59"/>
      <c r="DE161" s="59"/>
      <c r="DF161" s="59"/>
      <c r="DG161" s="59"/>
      <c r="DH161" s="59"/>
      <c r="DI161" s="59"/>
      <c r="DJ161" s="59"/>
      <c r="DK161" s="59"/>
      <c r="DL161" s="85"/>
      <c r="DM161" s="85"/>
    </row>
    <row r="162" customFormat="false" ht="15" hidden="false" customHeight="true" outlineLevel="0" collapsed="false">
      <c r="A162" s="20"/>
      <c r="B162" s="82"/>
      <c r="C162" s="83"/>
      <c r="D162" s="83"/>
      <c r="E162" s="22" t="s">
        <v>319</v>
      </c>
      <c r="F162" s="22"/>
      <c r="G162" s="86"/>
      <c r="H162" s="86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O162" s="95"/>
      <c r="BP162" s="95"/>
      <c r="BQ162" s="95"/>
      <c r="BR162" s="95"/>
      <c r="BS162" s="95"/>
      <c r="BT162" s="95"/>
      <c r="BU162" s="95"/>
      <c r="BV162" s="95"/>
      <c r="DC162" s="59"/>
      <c r="DD162" s="59"/>
      <c r="DE162" s="59"/>
      <c r="DF162" s="59"/>
      <c r="DG162" s="59"/>
      <c r="DH162" s="59"/>
      <c r="DI162" s="59"/>
      <c r="DJ162" s="59"/>
      <c r="DK162" s="59"/>
    </row>
    <row r="163" customFormat="false" ht="15" hidden="false" customHeight="true" outlineLevel="0" collapsed="false">
      <c r="A163" s="20" t="str">
        <f aca="false">IF($C$148="","---", IF($B163=1,DATE($C$148,1,1), IF($B163=2,IF($A$147&lt;&gt;0,$A$147-2,"---"), IF($B163=3,IF($A$147&lt;&gt;0,$A$147+1,"---"), IF($B163=4,DATE($C$148,5,1), IF($B163=5,DATE($C$148,5,8), IF($B163=6,DATE($C$148,7,5), IF($B163=7,DATE($C$148,7,6), IF($B163=8,DATE($C$148,9,28), IF($B163=9,DATE($C$148,10,28), IF($B163=10,DATE($C$148,11,17), IF($B163=11,DATE($C$148,12,24), IF($B163=12,DATE($C$148,12,25), IF($B163=13,DATE($C$148,12,26), "---"))))))))))))))</f>
        <v>---</v>
      </c>
      <c r="B163" s="82" t="str">
        <f aca="false">IF($B160="---","---",$B160+1)</f>
        <v>---</v>
      </c>
      <c r="C163" s="83" t="str">
        <f aca="false">IF($C$148="","---", IF($B163=1,"Den obnovy samostatného českého státu /Nový rok", IF($B163=2,"Velký pátek", IF($B163=3,"Velikonoční pondělí", IF($B163=4,"Svátek práce", IF($B163=5,"Den vítězství", IF($B163=6,"Den slovanských věrozvěstů Cyrila a Metoděje", IF($B163=7,"Den upálení mistra Jana Husa", IF($B163=8,"Den české státnosti (sv.Václav)", IF($B163=9,"Den vzniku samostatného československého státu", IF($B163=10,"Den boje za svobodu a demokracii", IF($B163=11,"Štědrý den", IF($B163=12,"1. svátek vánoční", IF($B163=13,"2. svátek vánoční", "---"))))))))))))))</f>
        <v>---</v>
      </c>
      <c r="D163" s="83"/>
      <c r="E163" s="22"/>
      <c r="F163" s="22"/>
      <c r="G163" s="86"/>
      <c r="H163" s="86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DC163" s="59" t="s">
        <v>324</v>
      </c>
      <c r="DD163" s="59" t="n">
        <v>8</v>
      </c>
      <c r="DE163" s="59" t="s">
        <v>151</v>
      </c>
      <c r="DF163" s="59" t="s">
        <v>337</v>
      </c>
      <c r="DG163" s="59" t="s">
        <v>338</v>
      </c>
      <c r="DH163" s="59" t="s">
        <v>339</v>
      </c>
      <c r="DI163" s="59" t="s">
        <v>340</v>
      </c>
      <c r="DJ163" s="59"/>
      <c r="DK163" s="59"/>
      <c r="DL163" s="13" t="s">
        <v>341</v>
      </c>
      <c r="DM163" s="13"/>
    </row>
    <row r="164" customFormat="false" ht="15" hidden="false" customHeight="true" outlineLevel="0" collapsed="false">
      <c r="A164" s="20"/>
      <c r="B164" s="82"/>
      <c r="C164" s="83"/>
      <c r="D164" s="83"/>
      <c r="E164" s="22"/>
      <c r="F164" s="22"/>
      <c r="G164" s="86"/>
      <c r="H164" s="86"/>
      <c r="J164" s="95"/>
      <c r="K164" s="95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O164" s="93"/>
      <c r="BP164" s="93"/>
      <c r="BQ164" s="93"/>
      <c r="BR164" s="93"/>
      <c r="BS164" s="93"/>
      <c r="BT164" s="93"/>
      <c r="BU164" s="93"/>
      <c r="BV164" s="93"/>
      <c r="DC164" s="59"/>
      <c r="DD164" s="59"/>
      <c r="DE164" s="59"/>
      <c r="DF164" s="59"/>
      <c r="DG164" s="59"/>
      <c r="DH164" s="59"/>
      <c r="DI164" s="59"/>
      <c r="DJ164" s="59"/>
      <c r="DK164" s="59"/>
      <c r="DL164" s="13"/>
      <c r="DM164" s="13"/>
    </row>
    <row r="165" customFormat="false" ht="15" hidden="false" customHeight="true" outlineLevel="0" collapsed="false">
      <c r="A165" s="20"/>
      <c r="B165" s="82"/>
      <c r="C165" s="83"/>
      <c r="D165" s="83"/>
      <c r="E165" s="22" t="s">
        <v>323</v>
      </c>
      <c r="F165" s="22"/>
      <c r="G165" s="86"/>
      <c r="H165" s="86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O165" s="95"/>
      <c r="BP165" s="95"/>
      <c r="BQ165" s="95"/>
      <c r="BR165" s="95"/>
      <c r="BS165" s="95"/>
      <c r="BT165" s="95"/>
      <c r="BU165" s="95"/>
      <c r="BV165" s="95"/>
      <c r="BW165" s="95"/>
      <c r="BX165" s="95"/>
      <c r="BY165" s="95"/>
      <c r="BZ165" s="95"/>
      <c r="DC165" s="59"/>
      <c r="DD165" s="59"/>
      <c r="DE165" s="59"/>
      <c r="DF165" s="59"/>
      <c r="DG165" s="59"/>
      <c r="DH165" s="59"/>
      <c r="DI165" s="59"/>
      <c r="DJ165" s="59"/>
      <c r="DK165" s="59"/>
      <c r="DL165" s="13"/>
      <c r="DM165" s="13"/>
    </row>
    <row r="166" customFormat="false" ht="15" hidden="false" customHeight="true" outlineLevel="0" collapsed="false">
      <c r="A166" s="20" t="str">
        <f aca="false">IF($C$148="","---", IF($B166=1,DATE($C$148,1,1), IF($B166=2,IF($A$147&lt;&gt;0,$A$147-2,"---"), IF($B166=3,IF($A$147&lt;&gt;0,$A$147+1,"---"), IF($B166=4,DATE($C$148,5,1), IF($B166=5,DATE($C$148,5,8), IF($B166=6,DATE($C$148,7,5), IF($B166=7,DATE($C$148,7,6), IF($B166=8,DATE($C$148,9,28), IF($B166=9,DATE($C$148,10,28), IF($B166=10,DATE($C$148,11,17), IF($B166=11,DATE($C$148,12,24), IF($B166=12,DATE($C$148,12,25), IF($B166=13,DATE($C$148,12,26), "---"))))))))))))))</f>
        <v>---</v>
      </c>
      <c r="B166" s="82" t="str">
        <f aca="false">IF($B163="---","---",$B163+1)</f>
        <v>---</v>
      </c>
      <c r="C166" s="83" t="str">
        <f aca="false">IF($C$148="","---", IF($B166=1,"Den obnovy samostatného českého státu /Nový rok", IF($B166=2,"Velký pátek", IF($B166=3,"Velikonoční pondělí", IF($B166=4,"Svátek práce", IF($B166=5,"Den vítězství", IF($B166=6,"Den slovanských věrozvěstů Cyrila a Metoděje", IF($B166=7,"Den upálení mistra Jana Husa", IF($B166=8,"Den české státnosti (sv.Václav)", IF($B166=9,"Den vzniku samostatného československého státu", IF($B166=10,"Den boje za svobodu a demokracii", IF($B166=11,"Štědrý den", IF($B166=12,"1. svátek vánoční", IF($B166=13,"2. svátek vánoční", "---"))))))))))))))</f>
        <v>---</v>
      </c>
      <c r="D166" s="83"/>
      <c r="E166" s="22"/>
      <c r="F166" s="22"/>
      <c r="G166" s="86"/>
      <c r="H166" s="86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O166" s="95"/>
      <c r="BP166" s="95"/>
      <c r="BQ166" s="95"/>
      <c r="BR166" s="95"/>
      <c r="BS166" s="95"/>
      <c r="BT166" s="95"/>
      <c r="BU166" s="95"/>
      <c r="BV166" s="95"/>
      <c r="BW166" s="95"/>
      <c r="BX166" s="95"/>
      <c r="BY166" s="95"/>
      <c r="BZ166" s="95"/>
      <c r="DC166" s="59"/>
      <c r="DD166" s="59"/>
      <c r="DE166" s="59"/>
      <c r="DF166" s="59"/>
      <c r="DG166" s="59"/>
      <c r="DH166" s="59"/>
      <c r="DI166" s="59"/>
      <c r="DJ166" s="59"/>
      <c r="DK166" s="59"/>
      <c r="DL166" s="13"/>
      <c r="DM166" s="13"/>
    </row>
    <row r="167" customFormat="false" ht="15" hidden="false" customHeight="true" outlineLevel="0" collapsed="false">
      <c r="A167" s="20"/>
      <c r="B167" s="82"/>
      <c r="C167" s="83"/>
      <c r="D167" s="83"/>
      <c r="E167" s="22"/>
      <c r="F167" s="22"/>
      <c r="G167" s="86"/>
      <c r="H167" s="86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O167" s="95"/>
      <c r="BP167" s="95"/>
      <c r="BQ167" s="95"/>
      <c r="BR167" s="95"/>
      <c r="BS167" s="95"/>
      <c r="BT167" s="95"/>
      <c r="BU167" s="95"/>
      <c r="BV167" s="95"/>
      <c r="BW167" s="95"/>
      <c r="BX167" s="95"/>
      <c r="BY167" s="95"/>
      <c r="BZ167" s="95"/>
      <c r="DC167" s="59" t="s">
        <v>324</v>
      </c>
      <c r="DD167" s="59" t="n">
        <v>10</v>
      </c>
      <c r="DE167" s="59" t="s">
        <v>151</v>
      </c>
      <c r="DF167" s="59" t="s">
        <v>342</v>
      </c>
      <c r="DG167" s="59" t="s">
        <v>343</v>
      </c>
      <c r="DH167" s="59" t="s">
        <v>344</v>
      </c>
      <c r="DI167" s="59" t="s">
        <v>345</v>
      </c>
      <c r="DJ167" s="59"/>
      <c r="DK167" s="59"/>
      <c r="DL167" s="13"/>
      <c r="DM167" s="13"/>
    </row>
    <row r="168" customFormat="false" ht="15" hidden="false" customHeight="true" outlineLevel="0" collapsed="false">
      <c r="A168" s="20"/>
      <c r="B168" s="82"/>
      <c r="C168" s="83"/>
      <c r="D168" s="83"/>
      <c r="E168" s="82"/>
      <c r="F168" s="82"/>
      <c r="G168" s="82"/>
      <c r="H168" s="82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O168" s="95"/>
      <c r="BP168" s="95"/>
      <c r="BQ168" s="95"/>
      <c r="BR168" s="95"/>
      <c r="BS168" s="95"/>
      <c r="BT168" s="95"/>
      <c r="BU168" s="95"/>
      <c r="BV168" s="95"/>
      <c r="BW168" s="95"/>
      <c r="BX168" s="95"/>
      <c r="BY168" s="95"/>
      <c r="BZ168" s="95"/>
      <c r="DC168" s="59"/>
      <c r="DD168" s="59"/>
      <c r="DE168" s="59"/>
      <c r="DF168" s="59"/>
      <c r="DG168" s="59"/>
      <c r="DH168" s="59"/>
      <c r="DI168" s="59"/>
      <c r="DJ168" s="59"/>
      <c r="DK168" s="59"/>
      <c r="DL168" s="13"/>
      <c r="DM168" s="13"/>
    </row>
    <row r="169" customFormat="false" ht="15" hidden="false" customHeight="true" outlineLevel="0" collapsed="false">
      <c r="A169" s="20" t="str">
        <f aca="false">IF($C$148="","---", IF($B169=1,DATE($C$148,1,1), IF($B169=2,IF($A$147&lt;&gt;0,$A$147-2,"---"), IF($B169=3,IF($A$147&lt;&gt;0,$A$147+1,"---"), IF($B169=4,DATE($C$148,5,1), IF($B169=5,DATE($C$148,5,8), IF($B169=6,DATE($C$148,7,5), IF($B169=7,DATE($C$148,7,6), IF($B169=8,DATE($C$148,9,28), IF($B169=9,DATE($C$148,10,28), IF($B169=10,DATE($C$148,11,17), IF($B169=11,DATE($C$148,12,24), IF($B169=12,DATE($C$148,12,25), IF($B169=13,DATE($C$148,12,26), "---"))))))))))))))</f>
        <v>---</v>
      </c>
      <c r="B169" s="82" t="str">
        <f aca="false">IF($B166="---","---",$B166+1)</f>
        <v>---</v>
      </c>
      <c r="C169" s="83" t="str">
        <f aca="false">IF($C$148="","---", IF($B169=1,"Den obnovy samostatného českého státu /Nový rok", IF($B169=2,"Velký pátek", IF($B169=3,"Velikonoční pondělí", IF($B169=4,"Svátek práce", IF($B169=5,"Den vítězství", IF($B169=6,"Den slovanských věrozvěstů Cyrila a Metoděje", IF($B169=7,"Den upálení mistra Jana Husa", IF($B169=8,"Den české státnosti (sv.Václav)", IF($B169=9,"Den vzniku samostatného československého státu", IF($B169=10,"Den boje za svobodu a demokracii", IF($B169=11,"Štědrý den", IF($B169=12,"1. svátek vánoční", IF($B169=13,"2. svátek vánoční", "---"))))))))))))))</f>
        <v>---</v>
      </c>
      <c r="D169" s="83"/>
      <c r="E169" s="22" t="s">
        <v>319</v>
      </c>
      <c r="F169" s="22"/>
      <c r="G169" s="86"/>
      <c r="H169" s="86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O169" s="95"/>
      <c r="BP169" s="95"/>
      <c r="BQ169" s="95"/>
      <c r="BR169" s="95"/>
      <c r="BS169" s="95"/>
      <c r="BT169" s="95"/>
      <c r="BU169" s="95"/>
      <c r="BV169" s="95"/>
      <c r="BW169" s="95"/>
      <c r="BX169" s="95"/>
      <c r="BY169" s="95"/>
      <c r="BZ169" s="95"/>
      <c r="DC169" s="59"/>
      <c r="DD169" s="59"/>
      <c r="DE169" s="59"/>
      <c r="DF169" s="59"/>
      <c r="DG169" s="59"/>
      <c r="DH169" s="59"/>
      <c r="DI169" s="59"/>
      <c r="DJ169" s="59"/>
      <c r="DK169" s="59"/>
      <c r="DL169" s="13"/>
      <c r="DM169" s="13"/>
    </row>
    <row r="170" customFormat="false" ht="15" hidden="false" customHeight="true" outlineLevel="0" collapsed="false">
      <c r="A170" s="20"/>
      <c r="B170" s="82"/>
      <c r="C170" s="83"/>
      <c r="D170" s="83"/>
      <c r="E170" s="22"/>
      <c r="F170" s="22"/>
      <c r="G170" s="86"/>
      <c r="H170" s="86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O170" s="95"/>
      <c r="BP170" s="95"/>
      <c r="BQ170" s="95"/>
      <c r="BR170" s="95"/>
      <c r="BS170" s="95"/>
      <c r="BT170" s="95"/>
      <c r="BU170" s="95"/>
      <c r="BV170" s="95"/>
      <c r="BW170" s="95"/>
      <c r="BX170" s="95"/>
      <c r="BY170" s="95"/>
      <c r="BZ170" s="95"/>
      <c r="DC170" s="59"/>
      <c r="DD170" s="59"/>
      <c r="DE170" s="59"/>
      <c r="DF170" s="59"/>
      <c r="DG170" s="59"/>
      <c r="DH170" s="59"/>
      <c r="DI170" s="59"/>
      <c r="DJ170" s="59"/>
      <c r="DK170" s="59"/>
      <c r="DL170" s="13"/>
      <c r="DM170" s="13"/>
    </row>
    <row r="171" customFormat="false" ht="15" hidden="false" customHeight="true" outlineLevel="0" collapsed="false">
      <c r="A171" s="20"/>
      <c r="B171" s="82"/>
      <c r="C171" s="83"/>
      <c r="D171" s="83"/>
      <c r="E171" s="22"/>
      <c r="F171" s="22"/>
      <c r="G171" s="86"/>
      <c r="H171" s="86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O171" s="95"/>
      <c r="BP171" s="95"/>
      <c r="BQ171" s="95"/>
      <c r="BR171" s="95"/>
      <c r="BS171" s="95"/>
      <c r="BT171" s="95"/>
      <c r="BU171" s="95"/>
      <c r="BV171" s="95"/>
      <c r="BW171" s="95"/>
      <c r="BX171" s="95"/>
      <c r="BY171" s="95"/>
      <c r="BZ171" s="95"/>
      <c r="DC171" s="59" t="s">
        <v>346</v>
      </c>
      <c r="DD171" s="59" t="n">
        <v>1</v>
      </c>
      <c r="DE171" s="59" t="s">
        <v>200</v>
      </c>
      <c r="DF171" s="59" t="s">
        <v>347</v>
      </c>
      <c r="DG171" s="59" t="s">
        <v>348</v>
      </c>
      <c r="DH171" s="59" t="s">
        <v>349</v>
      </c>
      <c r="DI171" s="59" t="s">
        <v>204</v>
      </c>
      <c r="DJ171" s="59"/>
      <c r="DK171" s="59"/>
    </row>
    <row r="172" customFormat="false" ht="15" hidden="false" customHeight="true" outlineLevel="0" collapsed="false">
      <c r="A172" s="20" t="str">
        <f aca="false">IF($C$148="","---", IF($B172=1,DATE($C$148,1,1), IF($B172=2,IF($A$147&lt;&gt;0,$A$147-2,"---"), IF($B172=3,IF($A$147&lt;&gt;0,$A$147+1,"---"), IF($B172=4,DATE($C$148,5,1), IF($B172=5,DATE($C$148,5,8), IF($B172=6,DATE($C$148,7,5), IF($B172=7,DATE($C$148,7,6), IF($B172=8,DATE($C$148,9,28), IF($B172=9,DATE($C$148,10,28), IF($B172=10,DATE($C$148,11,17), IF($B172=11,DATE($C$148,12,24), IF($B172=12,DATE($C$148,12,25), IF($B172=13,DATE($C$148,12,26), "---"))))))))))))))</f>
        <v>---</v>
      </c>
      <c r="B172" s="82" t="str">
        <f aca="false">IF($B169="---","---",$B169+1)</f>
        <v>---</v>
      </c>
      <c r="C172" s="83" t="str">
        <f aca="false">IF($C$148="","---", IF($B172=1,"Den obnovy samostatného českého státu /Nový rok", IF($B172=2,"Velký pátek", IF($B172=3,"Velikonoční pondělí", IF($B172=4,"Svátek práce", IF($B172=5,"Den vítězství", IF($B172=6,"Den slovanských věrozvěstů Cyrila a Metoděje", IF($B172=7,"Den upálení mistra Jana Husa", IF($B172=8,"Den české státnosti (sv.Václav)", IF($B172=9,"Den vzniku samostatného československého státu", IF($B172=10,"Den boje za svobodu a demokracii", IF($B172=11,"Štědrý den", IF($B172=12,"1. svátek vánoční", IF($B172=13,"2. svátek vánoční", "---"))))))))))))))</f>
        <v>---</v>
      </c>
      <c r="D172" s="83"/>
      <c r="E172" s="22" t="s">
        <v>323</v>
      </c>
      <c r="F172" s="22"/>
      <c r="G172" s="86"/>
      <c r="H172" s="86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O172" s="95"/>
      <c r="BP172" s="95"/>
      <c r="BQ172" s="95"/>
      <c r="BR172" s="95"/>
      <c r="BS172" s="95"/>
      <c r="BT172" s="95"/>
      <c r="BU172" s="95"/>
      <c r="BV172" s="95"/>
      <c r="BW172" s="95"/>
      <c r="BX172" s="95"/>
      <c r="BY172" s="95"/>
      <c r="BZ172" s="95"/>
      <c r="DC172" s="59"/>
      <c r="DD172" s="59"/>
      <c r="DE172" s="59"/>
      <c r="DF172" s="59"/>
      <c r="DG172" s="59"/>
      <c r="DH172" s="59"/>
      <c r="DI172" s="59"/>
      <c r="DJ172" s="59"/>
      <c r="DK172" s="59"/>
    </row>
    <row r="173" customFormat="false" ht="15" hidden="false" customHeight="true" outlineLevel="0" collapsed="false">
      <c r="A173" s="20"/>
      <c r="B173" s="82"/>
      <c r="C173" s="83"/>
      <c r="D173" s="83"/>
      <c r="E173" s="22"/>
      <c r="F173" s="22"/>
      <c r="G173" s="86"/>
      <c r="H173" s="86"/>
      <c r="J173" s="96"/>
      <c r="K173" s="96"/>
      <c r="L173" s="96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O173" s="95"/>
      <c r="BP173" s="95"/>
      <c r="BQ173" s="95"/>
      <c r="BR173" s="95"/>
      <c r="BS173" s="95"/>
      <c r="BT173" s="95"/>
      <c r="BU173" s="95"/>
      <c r="BV173" s="95"/>
      <c r="BW173" s="95"/>
      <c r="BX173" s="95"/>
      <c r="BY173" s="95"/>
      <c r="BZ173" s="95"/>
      <c r="DC173" s="59"/>
      <c r="DD173" s="59"/>
      <c r="DE173" s="59"/>
      <c r="DF173" s="59"/>
      <c r="DG173" s="59"/>
      <c r="DH173" s="59"/>
      <c r="DI173" s="59"/>
      <c r="DJ173" s="59"/>
      <c r="DK173" s="59"/>
    </row>
    <row r="174" customFormat="false" ht="15" hidden="false" customHeight="true" outlineLevel="0" collapsed="false">
      <c r="A174" s="20"/>
      <c r="B174" s="82"/>
      <c r="C174" s="83"/>
      <c r="D174" s="83"/>
      <c r="E174" s="22"/>
      <c r="F174" s="22"/>
      <c r="G174" s="86"/>
      <c r="H174" s="86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O174" s="95"/>
      <c r="BP174" s="95"/>
      <c r="BQ174" s="95"/>
      <c r="BR174" s="95"/>
      <c r="BS174" s="95"/>
      <c r="BT174" s="95"/>
      <c r="BU174" s="95"/>
      <c r="BV174" s="95"/>
      <c r="BW174" s="95"/>
      <c r="BX174" s="95"/>
      <c r="BY174" s="95"/>
      <c r="BZ174" s="95"/>
      <c r="DC174" s="59"/>
      <c r="DD174" s="59"/>
      <c r="DE174" s="59"/>
      <c r="DF174" s="59"/>
      <c r="DG174" s="59"/>
      <c r="DH174" s="59"/>
      <c r="DI174" s="59"/>
      <c r="DJ174" s="59"/>
      <c r="DK174" s="59"/>
    </row>
    <row r="175" customFormat="false" ht="15" hidden="false" customHeight="true" outlineLevel="0" collapsed="false">
      <c r="A175" s="20" t="str">
        <f aca="false">IF($C$148="","---", IF($B175=1,DATE($C$148,1,1), IF($B175=2,IF($A$147&lt;&gt;0,$A$147-2,"---"), IF($B175=3,IF($A$147&lt;&gt;0,$A$147+1,"---"), IF($B175=4,DATE($C$148,5,1), IF($B175=5,DATE($C$148,5,8), IF($B175=6,DATE($C$148,7,5), IF($B175=7,DATE($C$148,7,6), IF($B175=8,DATE($C$148,9,28), IF($B175=9,DATE($C$148,10,28), IF($B175=10,DATE($C$148,11,17), IF($B175=11,DATE($C$148,12,24), IF($B175=12,DATE($C$148,12,25), IF($B175=13,DATE($C$148,12,26), "---"))))))))))))))</f>
        <v>---</v>
      </c>
      <c r="B175" s="82" t="str">
        <f aca="false">IF($B172="---","---",$B172+1)</f>
        <v>---</v>
      </c>
      <c r="C175" s="83" t="str">
        <f aca="false">IF($C$148="","---", IF($B175=1,"Den obnovy samostatného českého státu /Nový rok", IF($B175=2,"Velký pátek", IF($B175=3,"Velikonoční pondělí", IF($B175=4,"Svátek práce", IF($B175=5,"Den vítězství", IF($B175=6,"Den slovanských věrozvěstů Cyrila a Metoděje", IF($B175=7,"Den upálení mistra Jana Husa", IF($B175=8,"Den české státnosti (sv.Václav)", IF($B175=9,"Den vzniku samostatného československého státu", IF($B175=10,"Den boje za svobodu a demokracii", IF($B175=11,"Štědrý den", IF($B175=12,"1. svátek vánoční", IF($B175=13,"2. svátek vánoční", "---"))))))))))))))</f>
        <v>---</v>
      </c>
      <c r="D175" s="83"/>
      <c r="G175" s="97"/>
      <c r="H175" s="97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O175" s="95"/>
      <c r="BP175" s="95"/>
      <c r="BQ175" s="95"/>
      <c r="BR175" s="95"/>
      <c r="BS175" s="95"/>
      <c r="BT175" s="95"/>
      <c r="BU175" s="95"/>
      <c r="BV175" s="95"/>
      <c r="BW175" s="95"/>
      <c r="BX175" s="95"/>
      <c r="BY175" s="95"/>
      <c r="BZ175" s="95"/>
      <c r="DC175" s="59" t="s">
        <v>346</v>
      </c>
      <c r="DD175" s="59" t="n">
        <v>5</v>
      </c>
      <c r="DE175" s="59" t="s">
        <v>270</v>
      </c>
      <c r="DF175" s="59" t="s">
        <v>293</v>
      </c>
      <c r="DG175" s="59" t="s">
        <v>350</v>
      </c>
      <c r="DH175" s="59" t="s">
        <v>351</v>
      </c>
      <c r="DI175" s="59" t="s">
        <v>352</v>
      </c>
      <c r="DJ175" s="59"/>
      <c r="DK175" s="59"/>
    </row>
    <row r="176" customFormat="false" ht="15" hidden="false" customHeight="true" outlineLevel="0" collapsed="false">
      <c r="A176" s="20"/>
      <c r="B176" s="82"/>
      <c r="C176" s="83"/>
      <c r="D176" s="83"/>
      <c r="G176" s="97"/>
      <c r="H176" s="97"/>
      <c r="J176" s="97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O176" s="95"/>
      <c r="BP176" s="95"/>
      <c r="BQ176" s="95"/>
      <c r="BR176" s="95"/>
      <c r="BS176" s="95"/>
      <c r="BT176" s="95"/>
      <c r="BU176" s="95"/>
      <c r="BV176" s="95"/>
      <c r="BW176" s="95"/>
      <c r="BX176" s="95"/>
      <c r="BY176" s="95"/>
      <c r="BZ176" s="95"/>
      <c r="DC176" s="59"/>
      <c r="DD176" s="59"/>
      <c r="DE176" s="59"/>
      <c r="DF176" s="59"/>
      <c r="DG176" s="59"/>
      <c r="DH176" s="59"/>
      <c r="DI176" s="59"/>
      <c r="DJ176" s="59"/>
      <c r="DK176" s="59"/>
    </row>
    <row r="177" customFormat="false" ht="15" hidden="false" customHeight="true" outlineLevel="0" collapsed="false">
      <c r="A177" s="20"/>
      <c r="B177" s="82"/>
      <c r="C177" s="83"/>
      <c r="D177" s="83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O177" s="95"/>
      <c r="DC177" s="59"/>
      <c r="DD177" s="59"/>
      <c r="DE177" s="59"/>
      <c r="DF177" s="59"/>
      <c r="DG177" s="59"/>
      <c r="DH177" s="59"/>
      <c r="DI177" s="59"/>
      <c r="DJ177" s="59"/>
      <c r="DK177" s="59"/>
    </row>
    <row r="178" customFormat="false" ht="15" hidden="false" customHeight="true" outlineLevel="0" collapsed="false">
      <c r="A178" s="20" t="str">
        <f aca="false">IF($C$148="","---", IF($B178=1,DATE($C$148,1,1), IF($B178=2,IF($A$147&lt;&gt;0,$A$147-2,"---"), IF($B178=3,IF($A$147&lt;&gt;0,$A$147+1,"---"), IF($B178=4,DATE($C$148,5,1), IF($B178=5,DATE($C$148,5,8), IF($B178=6,DATE($C$148,7,5), IF($B178=7,DATE($C$148,7,6), IF($B178=8,DATE($C$148,9,28), IF($B178=9,DATE($C$148,10,28), IF($B178=10,DATE($C$148,11,17), IF($B178=11,DATE($C$148,12,24), IF($B178=12,DATE($C$148,12,25), IF($B178=13,DATE($C$148,12,26), "---"))))))))))))))</f>
        <v>---</v>
      </c>
      <c r="B178" s="82" t="str">
        <f aca="false">IF($B175="---","---",$B175+1)</f>
        <v>---</v>
      </c>
      <c r="C178" s="83" t="str">
        <f aca="false">IF($C$148="","---", IF($B178=1,"Den obnovy samostatného českého státu /Nový rok", IF($B178=2,"Velký pátek", IF($B178=3,"Velikonoční pondělí", IF($B178=4,"Svátek práce", IF($B178=5,"Den vítězství", IF($B178=6,"Den slovanských věrozvěstů Cyrila a Metoděje", IF($B178=7,"Den upálení mistra Jana Husa", IF($B178=8,"Den české státnosti (sv.Václav)", IF($B178=9,"Den vzniku samostatného československého státu", IF($B178=10,"Den boje za svobodu a demokracii", IF($B178=11,"Štědrý den", IF($B178=12,"1. svátek vánoční", IF($B178=13,"2. svátek vánoční", "---"))))))))))))))</f>
        <v>---</v>
      </c>
      <c r="D178" s="83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O178" s="95"/>
      <c r="DC178" s="59"/>
      <c r="DD178" s="59"/>
      <c r="DE178" s="59"/>
      <c r="DF178" s="59"/>
      <c r="DG178" s="59"/>
      <c r="DH178" s="59"/>
      <c r="DI178" s="59"/>
      <c r="DJ178" s="59"/>
      <c r="DK178" s="59"/>
    </row>
    <row r="179" customFormat="false" ht="15" hidden="false" customHeight="true" outlineLevel="0" collapsed="false">
      <c r="A179" s="20"/>
      <c r="B179" s="82"/>
      <c r="C179" s="83"/>
      <c r="D179" s="83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O179" s="95"/>
      <c r="DC179" s="59" t="s">
        <v>346</v>
      </c>
      <c r="DD179" s="59" t="n">
        <v>10</v>
      </c>
      <c r="DE179" s="59" t="s">
        <v>151</v>
      </c>
      <c r="DF179" s="59" t="s">
        <v>353</v>
      </c>
      <c r="DG179" s="59" t="s">
        <v>354</v>
      </c>
      <c r="DH179" s="59" t="s">
        <v>349</v>
      </c>
      <c r="DI179" s="59" t="s">
        <v>355</v>
      </c>
      <c r="DJ179" s="59"/>
      <c r="DK179" s="59"/>
    </row>
    <row r="180" customFormat="false" ht="15" hidden="false" customHeight="true" outlineLevel="0" collapsed="false">
      <c r="A180" s="20"/>
      <c r="B180" s="82"/>
      <c r="C180" s="83"/>
      <c r="D180" s="83"/>
      <c r="F180" s="98"/>
      <c r="G180" s="98"/>
      <c r="H180" s="98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DC180" s="59"/>
      <c r="DD180" s="59"/>
      <c r="DE180" s="59"/>
      <c r="DF180" s="59"/>
      <c r="DG180" s="59"/>
      <c r="DH180" s="59"/>
      <c r="DI180" s="59"/>
      <c r="DJ180" s="59"/>
      <c r="DK180" s="59"/>
    </row>
    <row r="181" customFormat="false" ht="15" hidden="false" customHeight="true" outlineLevel="0" collapsed="false">
      <c r="A181" s="20" t="str">
        <f aca="false">IF($C$148="","---", IF($B181=1,DATE($C$148,1,1), IF($B181=2,IF($A$147&lt;&gt;0,$A$147-2,"---"), IF($B181=3,IF($A$147&lt;&gt;0,$A$147+1,"---"), IF($B181=4,DATE($C$148,5,1), IF($B181=5,DATE($C$148,5,8), IF($B181=6,DATE($C$148,7,5), IF($B181=7,DATE($C$148,7,6), IF($B181=8,DATE($C$148,9,28), IF($B181=9,DATE($C$148,10,28), IF($B181=10,DATE($C$148,11,17), IF($B181=11,DATE($C$148,12,24), IF($B181=12,DATE($C$148,12,25), IF($B181=13,DATE($C$148,12,26), "---"))))))))))))))</f>
        <v>---</v>
      </c>
      <c r="B181" s="82" t="str">
        <f aca="false">IF($B178="---","---",$B178+1)</f>
        <v>---</v>
      </c>
      <c r="C181" s="83" t="str">
        <f aca="false">IF($C$148="","---", IF($B181=1,"Den obnovy samostatného českého státu /Nový rok", IF($B181=2,"Velký pátek", IF($B181=3,"Velikonoční pondělí", IF($B181=4,"Svátek práce", IF($B181=5,"Den vítězství", IF($B181=6,"Den slovanských věrozvěstů Cyrila a Metoděje", IF($B181=7,"Den upálení mistra Jana Husa", IF($B181=8,"Den české státnosti (sv.Václav)", IF($B181=9,"Den vzniku samostatného československého státu", IF($B181=10,"Den boje za svobodu a demokracii", IF($B181=11,"Štědrý den", IF($B181=12,"1. svátek vánoční", IF($B181=13,"2. svátek vánoční", "---"))))))))))))))</f>
        <v>---</v>
      </c>
      <c r="D181" s="83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O181" s="93"/>
      <c r="BP181" s="93"/>
      <c r="BQ181" s="99"/>
      <c r="BR181" s="99"/>
      <c r="BS181" s="99"/>
      <c r="BT181" s="99"/>
      <c r="BU181" s="99"/>
      <c r="BV181" s="99"/>
      <c r="DC181" s="59"/>
      <c r="DD181" s="59"/>
      <c r="DE181" s="59"/>
      <c r="DF181" s="59"/>
      <c r="DG181" s="59"/>
      <c r="DH181" s="59"/>
      <c r="DI181" s="59"/>
      <c r="DJ181" s="59"/>
      <c r="DK181" s="59"/>
    </row>
    <row r="182" customFormat="false" ht="15" hidden="false" customHeight="true" outlineLevel="0" collapsed="false">
      <c r="A182" s="20"/>
      <c r="B182" s="82"/>
      <c r="C182" s="83"/>
      <c r="D182" s="83"/>
      <c r="F182" s="95"/>
      <c r="G182" s="95"/>
      <c r="H182" s="95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O182" s="95"/>
      <c r="BP182" s="95"/>
      <c r="BQ182" s="95"/>
      <c r="BR182" s="95"/>
      <c r="BS182" s="95"/>
      <c r="BT182" s="95"/>
      <c r="BU182" s="95"/>
      <c r="BV182" s="95"/>
      <c r="BW182" s="95"/>
      <c r="DC182" s="59"/>
      <c r="DD182" s="59"/>
      <c r="DE182" s="59"/>
      <c r="DF182" s="59"/>
      <c r="DG182" s="59"/>
      <c r="DH182" s="59"/>
      <c r="DI182" s="59"/>
      <c r="DJ182" s="59"/>
      <c r="DK182" s="59"/>
    </row>
    <row r="183" customFormat="false" ht="15" hidden="false" customHeight="true" outlineLevel="0" collapsed="false">
      <c r="A183" s="20"/>
      <c r="B183" s="82"/>
      <c r="C183" s="83"/>
      <c r="D183" s="83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O183" s="95"/>
      <c r="BP183" s="95"/>
      <c r="BQ183" s="95"/>
      <c r="BR183" s="95"/>
      <c r="BS183" s="95"/>
      <c r="BT183" s="95"/>
      <c r="BU183" s="95"/>
      <c r="BV183" s="95"/>
      <c r="BW183" s="95"/>
      <c r="BX183" s="95"/>
      <c r="BY183" s="95"/>
      <c r="BZ183" s="95"/>
      <c r="DC183" s="59" t="s">
        <v>356</v>
      </c>
      <c r="DD183" s="59" t="n">
        <v>1</v>
      </c>
      <c r="DE183" s="59" t="s">
        <v>200</v>
      </c>
      <c r="DF183" s="59" t="s">
        <v>357</v>
      </c>
      <c r="DG183" s="59" t="s">
        <v>358</v>
      </c>
      <c r="DH183" s="59" t="s">
        <v>359</v>
      </c>
      <c r="DI183" s="59" t="s">
        <v>204</v>
      </c>
      <c r="DJ183" s="59"/>
      <c r="DK183" s="59"/>
    </row>
    <row r="184" customFormat="false" ht="15" hidden="false" customHeight="true" outlineLevel="0" collapsed="false">
      <c r="A184" s="20" t="str">
        <f aca="false">IF($C$148="","---", IF($B184=1,DATE($C$148,1,1), IF($B184=2,IF($A$147&lt;&gt;0,$A$147-2,"---"), IF($B184=3,IF($A$147&lt;&gt;0,$A$147+1,"---"), IF($B184=4,DATE($C$148,5,1), IF($B184=5,DATE($C$148,5,8), IF($B184=6,DATE($C$148,7,5), IF($B184=7,DATE($C$148,7,6), IF($B184=8,DATE($C$148,9,28), IF($B184=9,DATE($C$148,10,28), IF($B184=10,DATE($C$148,11,17), IF($B184=11,DATE($C$148,12,24), IF($B184=12,DATE($C$148,12,25), IF($B184=13,DATE($C$148,12,26), "---"))))))))))))))</f>
        <v>---</v>
      </c>
      <c r="B184" s="82" t="str">
        <f aca="false">IF($B181="---","---",$B181+1)</f>
        <v>---</v>
      </c>
      <c r="C184" s="83" t="str">
        <f aca="false">IF($C$148="","---", IF($B184=1,"Den obnovy samostatného českého státu /Nový rok", IF($B184=2,"Velký pátek", IF($B184=3,"Velikonoční pondělí", IF($B184=4,"Svátek práce", IF($B184=5,"Den vítězství", IF($B184=6,"Den slovanských věrozvěstů Cyrila a Metoděje", IF($B184=7,"Den upálení mistra Jana Husa", IF($B184=8,"Den české státnosti (sv.Václav)", IF($B184=9,"Den vzniku samostatného československého státu", IF($B184=10,"Den boje za svobodu a demokracii", IF($B184=11,"Štědrý den", IF($B184=12,"1. svátek vánoční", IF($B184=13,"2. svátek vánoční", "---"))))))))))))))</f>
        <v>---</v>
      </c>
      <c r="D184" s="83"/>
      <c r="F184" s="95"/>
      <c r="G184" s="95"/>
      <c r="H184" s="95"/>
      <c r="I184" s="95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O184" s="95"/>
      <c r="BP184" s="95"/>
      <c r="BQ184" s="95"/>
      <c r="BR184" s="95"/>
      <c r="BS184" s="95"/>
      <c r="BT184" s="95"/>
      <c r="BU184" s="95"/>
      <c r="BV184" s="95"/>
      <c r="BW184" s="95"/>
      <c r="BX184" s="95"/>
      <c r="BY184" s="95"/>
      <c r="BZ184" s="95"/>
      <c r="DB184" s="100"/>
      <c r="DC184" s="59"/>
      <c r="DD184" s="59"/>
      <c r="DE184" s="59"/>
      <c r="DF184" s="59"/>
      <c r="DG184" s="59"/>
      <c r="DH184" s="59"/>
      <c r="DI184" s="59"/>
      <c r="DJ184" s="59"/>
      <c r="DK184" s="59"/>
    </row>
    <row r="185" customFormat="false" ht="15" hidden="false" customHeight="true" outlineLevel="0" collapsed="false">
      <c r="A185" s="20"/>
      <c r="B185" s="82"/>
      <c r="C185" s="83"/>
      <c r="D185" s="83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DB185" s="100"/>
      <c r="DC185" s="59"/>
      <c r="DD185" s="59"/>
      <c r="DE185" s="59"/>
      <c r="DF185" s="59"/>
      <c r="DG185" s="59"/>
      <c r="DH185" s="59"/>
      <c r="DI185" s="59"/>
      <c r="DJ185" s="59"/>
      <c r="DK185" s="59"/>
    </row>
    <row r="186" customFormat="false" ht="15" hidden="false" customHeight="true" outlineLevel="0" collapsed="false">
      <c r="A186" s="20"/>
      <c r="B186" s="82"/>
      <c r="C186" s="83"/>
      <c r="D186" s="83"/>
      <c r="F186" s="95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O186" s="93"/>
      <c r="BP186" s="93"/>
      <c r="BQ186" s="99"/>
      <c r="BR186" s="99"/>
      <c r="BS186" s="99"/>
      <c r="BT186" s="99"/>
      <c r="BU186" s="99"/>
      <c r="BV186" s="99"/>
      <c r="DB186" s="100"/>
      <c r="DC186" s="59"/>
      <c r="DD186" s="59"/>
      <c r="DE186" s="59"/>
      <c r="DF186" s="59"/>
      <c r="DG186" s="59"/>
      <c r="DH186" s="59"/>
      <c r="DI186" s="59"/>
      <c r="DJ186" s="59"/>
      <c r="DK186" s="59"/>
    </row>
    <row r="187" customFormat="false" ht="15" hidden="false" customHeight="true" outlineLevel="0" collapsed="false">
      <c r="A187" s="20" t="str">
        <f aca="false">IF($C$148="","---", IF($B187=1,DATE($C$148,1,1), IF($B187=2,IF($A$147&lt;&gt;0,$A$147-2,"---"), IF($B187=3,IF($A$147&lt;&gt;0,$A$147+1,"---"), IF($B187=4,DATE($C$148,5,1), IF($B187=5,DATE($C$148,5,8), IF($B187=6,DATE($C$148,7,5), IF($B187=7,DATE($C$148,7,6), IF($B187=8,DATE($C$148,9,28), IF($B187=9,DATE($C$148,10,28), IF($B187=10,DATE($C$148,11,17), IF($B187=11,DATE($C$148,12,24), IF($B187=12,DATE($C$148,12,25), IF($B187=13,DATE($C$148,12,26), "---"))))))))))))))</f>
        <v>---</v>
      </c>
      <c r="B187" s="82" t="str">
        <f aca="false">IF($B184="---","---",$B184+1)</f>
        <v>---</v>
      </c>
      <c r="C187" s="83" t="str">
        <f aca="false">IF($C$148="","---", IF($B187=1,"Den obnovy samostatného českého státu /Nový rok", IF($B187=2,"Velký pátek", IF($B187=3,"Velikonoční pondělí", IF($B187=4,"Svátek práce", IF($B187=5,"Den vítězství", IF($B187=6,"Den slovanských věrozvěstů Cyrila a Metoděje", IF($B187=7,"Den upálení mistra Jana Husa", IF($B187=8,"Den české státnosti (sv.Václav)", IF($B187=9,"Den vzniku samostatného československého státu", IF($B187=10,"Den boje za svobodu a demokracii", IF($B187=11,"Štědrý den", IF($B187=12,"1. svátek vánoční", IF($B187=13,"2. svátek vánoční", "---"))))))))))))))</f>
        <v>---</v>
      </c>
      <c r="D187" s="83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O187" s="95"/>
      <c r="BP187" s="95"/>
      <c r="BQ187" s="95"/>
      <c r="BR187" s="95"/>
      <c r="BS187" s="95"/>
      <c r="BT187" s="95"/>
      <c r="BU187" s="95"/>
      <c r="BV187" s="95"/>
      <c r="BW187" s="95"/>
      <c r="BX187" s="95"/>
      <c r="BY187" s="95"/>
      <c r="BZ187" s="95"/>
      <c r="CA187" s="95"/>
      <c r="CB187" s="95"/>
      <c r="DB187" s="100"/>
      <c r="DC187" s="59" t="s">
        <v>356</v>
      </c>
      <c r="DD187" s="59" t="n">
        <v>5</v>
      </c>
      <c r="DE187" s="59" t="s">
        <v>270</v>
      </c>
      <c r="DF187" s="59" t="s">
        <v>360</v>
      </c>
      <c r="DG187" s="59" t="s">
        <v>361</v>
      </c>
      <c r="DH187" s="59" t="s">
        <v>362</v>
      </c>
      <c r="DI187" s="59" t="s">
        <v>352</v>
      </c>
      <c r="DJ187" s="59"/>
      <c r="DK187" s="59"/>
    </row>
    <row r="188" customFormat="false" ht="15" hidden="false" customHeight="true" outlineLevel="0" collapsed="false">
      <c r="A188" s="20"/>
      <c r="B188" s="82"/>
      <c r="C188" s="83"/>
      <c r="D188" s="83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O188" s="95"/>
      <c r="BP188" s="95"/>
      <c r="BQ188" s="95"/>
      <c r="BR188" s="95"/>
      <c r="BS188" s="95"/>
      <c r="BT188" s="95"/>
      <c r="BU188" s="95"/>
      <c r="BV188" s="95"/>
      <c r="BW188" s="95"/>
      <c r="DB188" s="100"/>
      <c r="DC188" s="59"/>
      <c r="DD188" s="59"/>
      <c r="DE188" s="59"/>
      <c r="DF188" s="59"/>
      <c r="DG188" s="59"/>
      <c r="DH188" s="59"/>
      <c r="DI188" s="59"/>
      <c r="DJ188" s="59"/>
      <c r="DK188" s="59"/>
    </row>
    <row r="189" customFormat="false" ht="15" hidden="false" customHeight="true" outlineLevel="0" collapsed="false">
      <c r="A189" s="20"/>
      <c r="B189" s="82"/>
      <c r="C189" s="83"/>
      <c r="D189" s="83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O189" s="95"/>
      <c r="BP189" s="95"/>
      <c r="BQ189" s="95"/>
      <c r="BR189" s="95"/>
      <c r="BS189" s="95"/>
      <c r="BT189" s="95"/>
      <c r="BU189" s="95"/>
      <c r="BV189" s="95"/>
      <c r="BW189" s="95"/>
      <c r="BX189" s="95"/>
      <c r="BY189" s="95"/>
      <c r="BZ189" s="95"/>
      <c r="CA189" s="95"/>
      <c r="CB189" s="95"/>
      <c r="DB189" s="100"/>
      <c r="DC189" s="59"/>
      <c r="DD189" s="59"/>
      <c r="DE189" s="59"/>
      <c r="DF189" s="59"/>
      <c r="DG189" s="59"/>
      <c r="DH189" s="59"/>
      <c r="DI189" s="59"/>
      <c r="DJ189" s="59"/>
      <c r="DK189" s="59"/>
    </row>
    <row r="190" customFormat="false" ht="15" hidden="false" customHeight="true" outlineLevel="0" collapsed="false">
      <c r="A190" s="20" t="str">
        <f aca="false">IF($C$191="---","---",IF($C$191=0,0,DATE($C$191,3,22+MOD(19*MOD($C$191,19)+24,30)+MOD(2*MOD($C$191,4)+4*MOD($C$191,7)+6*MOD(19*MOD($C$191,19)+24,30)+5,7))))</f>
        <v>---</v>
      </c>
      <c r="B190" s="20"/>
      <c r="C190" s="20"/>
      <c r="D190" s="20"/>
      <c r="F190" s="96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DB190" s="100"/>
      <c r="DC190" s="59"/>
      <c r="DD190" s="59"/>
      <c r="DE190" s="59"/>
      <c r="DF190" s="59"/>
      <c r="DG190" s="59"/>
      <c r="DH190" s="59"/>
      <c r="DI190" s="59"/>
      <c r="DJ190" s="59"/>
      <c r="DK190" s="59"/>
    </row>
    <row r="191" customFormat="false" ht="15" hidden="false" customHeight="true" outlineLevel="0" collapsed="false">
      <c r="A191" s="30" t="s">
        <v>318</v>
      </c>
      <c r="B191" s="30"/>
      <c r="C191" s="101" t="str">
        <f aca="false">IF($C$148="","---",$C$148+1)</f>
        <v>---</v>
      </c>
      <c r="D191" s="101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O191" s="93"/>
      <c r="BP191" s="93"/>
      <c r="DB191" s="100"/>
      <c r="DC191" s="59" t="s">
        <v>356</v>
      </c>
      <c r="DD191" s="59" t="n">
        <v>10</v>
      </c>
      <c r="DE191" s="59" t="s">
        <v>151</v>
      </c>
      <c r="DF191" s="59" t="s">
        <v>363</v>
      </c>
      <c r="DG191" s="59" t="s">
        <v>364</v>
      </c>
      <c r="DH191" s="59" t="s">
        <v>365</v>
      </c>
      <c r="DI191" s="59" t="s">
        <v>366</v>
      </c>
      <c r="DJ191" s="59"/>
      <c r="DK191" s="59"/>
    </row>
    <row r="192" customFormat="false" ht="15" hidden="false" customHeight="true" outlineLevel="0" collapsed="false">
      <c r="A192" s="30"/>
      <c r="B192" s="30"/>
      <c r="C192" s="101"/>
      <c r="D192" s="101"/>
      <c r="F192" s="95"/>
      <c r="G192" s="95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O192" s="95"/>
      <c r="BP192" s="95"/>
      <c r="BQ192" s="95"/>
      <c r="BR192" s="95"/>
      <c r="BS192" s="95"/>
      <c r="BT192" s="95"/>
      <c r="BU192" s="95"/>
      <c r="BV192" s="95"/>
      <c r="BW192" s="95"/>
      <c r="DB192" s="100"/>
      <c r="DC192" s="59"/>
      <c r="DD192" s="59"/>
      <c r="DE192" s="59"/>
      <c r="DF192" s="59"/>
      <c r="DG192" s="59"/>
      <c r="DH192" s="59"/>
      <c r="DI192" s="59"/>
      <c r="DJ192" s="59"/>
      <c r="DK192" s="59"/>
    </row>
    <row r="193" customFormat="false" ht="15" hidden="false" customHeight="true" outlineLevel="0" collapsed="false">
      <c r="A193" s="20" t="str">
        <f aca="false">IF($C$191="---","---", IF($B193=1,DATE($C$191,1,1), IF($B193=2,IF($A$190&lt;&gt;0,$A$190-2,"---"), IF($B193=3,IF($A$190&lt;&gt;0,$A$190+1,"---"), IF($B193=4,DATE($C$191,5,1), IF($B193=5,DATE($C$191,5,8), IF($B193=6,DATE($C$191,7,5), IF($B193=7,DATE($C$191,7,6), IF($B193=8,DATE($C$191,9,28), IF($B193=9,DATE($C$191,10,28), IF($B193=10,DATE($C$191,11,17), IF($B193=11,DATE($C$191,12,24), IF($B193=12,DATE($C$191,12,25), IF($B193=13,DATE($C$191,12,26), "---"))))))))))))))</f>
        <v>---</v>
      </c>
      <c r="B193" s="82" t="str">
        <f aca="false">IF($C$191="---","---",1)</f>
        <v>---</v>
      </c>
      <c r="C193" s="83" t="str">
        <f aca="false">IF($C$191="","---", IF($B193=1,"Den obnovy samostatného českého státu /Nový rok", IF($B193=2,"Velký pátek", IF($B193=3,"Velikonoční pondělí", IF($B193=4,"Svátek práce", IF($B193=5,"Den vítězství", IF($B193=6,"Den slovanských věrozvěstů Cyrila a Metoděje", IF($B193=7,"Den upálení mistra Jana Husa", IF($B193=8,"Den české státnosti (sv.Václav)", IF($B193=9,"Den vzniku samostatného československého státu", IF($B193=10,"Den boje za svobodu a demokracii", IF($B193=11,"Štědrý den", IF($B193=12,"1. svátek vánoční", IF($B193=13,"2. svátek vánoční", "---"))))))))))))))</f>
        <v>---</v>
      </c>
      <c r="D193" s="83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O193" s="95"/>
      <c r="BP193" s="95"/>
      <c r="BQ193" s="95"/>
      <c r="BR193" s="95"/>
      <c r="BS193" s="95"/>
      <c r="BT193" s="95"/>
      <c r="BU193" s="95"/>
      <c r="BV193" s="95"/>
      <c r="DB193" s="100"/>
      <c r="DC193" s="59"/>
      <c r="DD193" s="59"/>
      <c r="DE193" s="59"/>
      <c r="DF193" s="59"/>
      <c r="DG193" s="59"/>
      <c r="DH193" s="59"/>
      <c r="DI193" s="59"/>
      <c r="DJ193" s="59"/>
      <c r="DK193" s="59"/>
    </row>
    <row r="194" customFormat="false" ht="15" hidden="false" customHeight="true" outlineLevel="0" collapsed="false">
      <c r="A194" s="20"/>
      <c r="B194" s="82"/>
      <c r="C194" s="83"/>
      <c r="D194" s="83"/>
      <c r="F194" s="95"/>
      <c r="G194" s="95"/>
      <c r="H194" s="95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DB194" s="100"/>
      <c r="DC194" s="59"/>
      <c r="DD194" s="59"/>
      <c r="DE194" s="59"/>
      <c r="DF194" s="59"/>
      <c r="DG194" s="59"/>
      <c r="DH194" s="59"/>
      <c r="DI194" s="59"/>
      <c r="DJ194" s="59"/>
      <c r="DK194" s="59"/>
    </row>
    <row r="195" customFormat="false" ht="15" hidden="false" customHeight="true" outlineLevel="0" collapsed="false">
      <c r="A195" s="20"/>
      <c r="B195" s="82"/>
      <c r="C195" s="83"/>
      <c r="D195" s="83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DB195" s="100"/>
      <c r="DC195" s="59"/>
      <c r="DD195" s="59"/>
      <c r="DE195" s="59"/>
      <c r="DF195" s="59"/>
      <c r="DG195" s="59"/>
      <c r="DH195" s="59"/>
      <c r="DI195" s="59"/>
      <c r="DJ195" s="59"/>
      <c r="DK195" s="59"/>
    </row>
    <row r="196" customFormat="false" ht="15" hidden="false" customHeight="true" outlineLevel="0" collapsed="false">
      <c r="A196" s="20" t="str">
        <f aca="false">IF($C$191="---","---", IF($B196=1,DATE($C$191,1,1), IF($B196=2,IF($A$190&lt;&gt;0,$A$190-2,"---"), IF($B196=3,IF($A$190&lt;&gt;0,$A$190+1,"---"), IF($B196=4,DATE($C$191,5,1), IF($B196=5,DATE($C$191,5,8), IF($B196=6,DATE($C$191,7,5), IF($B196=7,DATE($C$191,7,6), IF($B196=8,DATE($C$191,9,28), IF($B196=9,DATE($C$191,10,28), IF($B196=10,DATE($C$191,11,17), IF($B196=11,DATE($C$191,12,24), IF($B196=12,DATE($C$191,12,25), IF($B196=13,DATE($C$191,12,26), "---"))))))))))))))</f>
        <v>---</v>
      </c>
      <c r="B196" s="82" t="str">
        <f aca="false">IF($B193="---","---",$B193+1)</f>
        <v>---</v>
      </c>
      <c r="C196" s="83" t="str">
        <f aca="false">IF($C$191="","---", IF($B196=1,"Den obnovy samostatného českého státu /Nový rok", IF($B196=2,"Velký pátek", IF($B196=3,"Velikonoční pondělí", IF($B196=4,"Svátek práce", IF($B196=5,"Den vítězství", IF($B196=6,"Den slovanských věrozvěstů Cyrila a Metoděje", IF($B196=7,"Den upálení mistra Jana Husa", IF($B196=8,"Den české státnosti (sv.Václav)", IF($B196=9,"Den vzniku samostatného československého státu", IF($B196=10,"Den boje za svobodu a demokracii", IF($B196=11,"Štědrý den", IF($B196=12,"1. svátek vánoční", IF($B196=13,"2. svátek vánoční", "---"))))))))))))))</f>
        <v>---</v>
      </c>
      <c r="D196" s="83"/>
      <c r="F196" s="95"/>
      <c r="G196" s="95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O196" s="99"/>
      <c r="BP196" s="99"/>
      <c r="DB196" s="100"/>
      <c r="DC196" s="59"/>
      <c r="DD196" s="59"/>
      <c r="DE196" s="59"/>
      <c r="DF196" s="59"/>
      <c r="DG196" s="59"/>
      <c r="DH196" s="59"/>
      <c r="DI196" s="59"/>
      <c r="DJ196" s="59"/>
      <c r="DK196" s="59"/>
    </row>
    <row r="197" customFormat="false" ht="15" hidden="false" customHeight="true" outlineLevel="0" collapsed="false">
      <c r="A197" s="20"/>
      <c r="B197" s="82"/>
      <c r="C197" s="83"/>
      <c r="D197" s="83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O197" s="102"/>
      <c r="BP197" s="102"/>
      <c r="BQ197" s="102"/>
      <c r="BR197" s="102"/>
      <c r="BS197" s="102"/>
      <c r="BT197" s="102"/>
      <c r="BU197" s="102"/>
      <c r="BV197" s="102"/>
      <c r="BW197" s="102"/>
      <c r="DB197" s="100"/>
      <c r="DC197" s="59"/>
      <c r="DD197" s="59"/>
      <c r="DE197" s="59"/>
      <c r="DF197" s="59"/>
      <c r="DG197" s="59"/>
      <c r="DH197" s="59"/>
      <c r="DI197" s="59"/>
      <c r="DJ197" s="59"/>
      <c r="DK197" s="59"/>
    </row>
    <row r="198" customFormat="false" ht="15" hidden="false" customHeight="true" outlineLevel="0" collapsed="false">
      <c r="A198" s="20"/>
      <c r="B198" s="82"/>
      <c r="C198" s="83"/>
      <c r="D198" s="83"/>
      <c r="F198" s="95"/>
      <c r="G198" s="95"/>
      <c r="H198" s="95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O198" s="102"/>
      <c r="BP198" s="102"/>
      <c r="BQ198" s="102"/>
      <c r="BR198" s="102"/>
      <c r="BS198" s="102"/>
      <c r="BT198" s="102"/>
      <c r="BU198" s="102"/>
      <c r="BV198" s="102"/>
      <c r="DB198" s="100"/>
      <c r="DC198" s="59"/>
      <c r="DD198" s="59"/>
      <c r="DE198" s="59"/>
      <c r="DF198" s="59"/>
      <c r="DG198" s="59"/>
      <c r="DH198" s="59"/>
      <c r="DI198" s="59"/>
      <c r="DJ198" s="59"/>
      <c r="DK198" s="59"/>
    </row>
    <row r="199" customFormat="false" ht="15" hidden="false" customHeight="true" outlineLevel="0" collapsed="false">
      <c r="A199" s="20" t="str">
        <f aca="false">IF($C$191="---","---", IF($B199=1,DATE($C$191,1,1), IF($B199=2,IF($A$190&lt;&gt;0,$A$190-2,"---"), IF($B199=3,IF($A$190&lt;&gt;0,$A$190+1,"---"), IF($B199=4,DATE($C$191,5,1), IF($B199=5,DATE($C$191,5,8), IF($B199=6,DATE($C$191,7,5), IF($B199=7,DATE($C$191,7,6), IF($B199=8,DATE($C$191,9,28), IF($B199=9,DATE($C$191,10,28), IF($B199=10,DATE($C$191,11,17), IF($B199=11,DATE($C$191,12,24), IF($B199=12,DATE($C$191,12,25), IF($B199=13,DATE($C$191,12,26), "---"))))))))))))))</f>
        <v>---</v>
      </c>
      <c r="B199" s="82" t="str">
        <f aca="false">IF($B196="---","---",$B196+1)</f>
        <v>---</v>
      </c>
      <c r="C199" s="83" t="str">
        <f aca="false">IF($C$191="","---", IF($B199=1,"Den obnovy samostatného českého státu /Nový rok", IF($B199=2,"Velký pátek", IF($B199=3,"Velikonoční pondělí", IF($B199=4,"Svátek práce", IF($B199=5,"Den vítězství", IF($B199=6,"Den slovanských věrozvěstů Cyrila a Metoděje", IF($B199=7,"Den upálení mistra Jana Husa", IF($B199=8,"Den české státnosti (sv.Václav)", IF($B199=9,"Den vzniku samostatného československého státu", IF($B199=10,"Den boje za svobodu a demokracii", IF($B199=11,"Štědrý den", IF($B199=12,"1. svátek vánoční", IF($B199=13,"2. svátek vánoční", "---"))))))))))))))</f>
        <v>---</v>
      </c>
      <c r="D199" s="83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DB199" s="100"/>
      <c r="DC199" s="59"/>
      <c r="DD199" s="59"/>
      <c r="DE199" s="59"/>
      <c r="DF199" s="59"/>
      <c r="DG199" s="59"/>
      <c r="DH199" s="59"/>
      <c r="DI199" s="59"/>
      <c r="DJ199" s="59"/>
      <c r="DK199" s="59"/>
    </row>
    <row r="200" customFormat="false" ht="15" hidden="false" customHeight="true" outlineLevel="0" collapsed="false">
      <c r="A200" s="20"/>
      <c r="B200" s="82"/>
      <c r="C200" s="83"/>
      <c r="D200" s="83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DB200" s="100"/>
      <c r="DC200" s="59"/>
      <c r="DD200" s="59"/>
      <c r="DE200" s="59"/>
      <c r="DF200" s="59"/>
      <c r="DG200" s="59"/>
      <c r="DH200" s="59"/>
      <c r="DI200" s="59"/>
      <c r="DJ200" s="59"/>
      <c r="DK200" s="59"/>
    </row>
    <row r="201" customFormat="false" ht="15" hidden="false" customHeight="true" outlineLevel="0" collapsed="false">
      <c r="A201" s="20"/>
      <c r="B201" s="82"/>
      <c r="C201" s="83"/>
      <c r="D201" s="83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DB201" s="100"/>
      <c r="DC201" s="59"/>
      <c r="DD201" s="59"/>
      <c r="DE201" s="59"/>
      <c r="DF201" s="59"/>
      <c r="DG201" s="59"/>
      <c r="DH201" s="59"/>
      <c r="DI201" s="59"/>
      <c r="DJ201" s="59"/>
      <c r="DK201" s="59"/>
    </row>
    <row r="202" customFormat="false" ht="15" hidden="false" customHeight="true" outlineLevel="0" collapsed="false">
      <c r="A202" s="20" t="str">
        <f aca="false">IF($C$191="---","---", IF($B202=1,DATE($C$191,1,1), IF($B202=2,IF($A$190&lt;&gt;0,$A$190-2,"---"), IF($B202=3,IF($A$190&lt;&gt;0,$A$190+1,"---"), IF($B202=4,DATE($C$191,5,1), IF($B202=5,DATE($C$191,5,8), IF($B202=6,DATE($C$191,7,5), IF($B202=7,DATE($C$191,7,6), IF($B202=8,DATE($C$191,9,28), IF($B202=9,DATE($C$191,10,28), IF($B202=10,DATE($C$191,11,17), IF($B202=11,DATE($C$191,12,24), IF($B202=12,DATE($C$191,12,25), IF($B202=13,DATE($C$191,12,26), "---"))))))))))))))</f>
        <v>---</v>
      </c>
      <c r="B202" s="82" t="str">
        <f aca="false">IF($B199="---","---",$B199+1)</f>
        <v>---</v>
      </c>
      <c r="C202" s="83" t="str">
        <f aca="false">IF($C$191="","---", IF($B202=1,"Den obnovy samostatného českého státu /Nový rok", IF($B202=2,"Velký pátek", IF($B202=3,"Velikonoční pondělí", IF($B202=4,"Svátek práce", IF($B202=5,"Den vítězství", IF($B202=6,"Den slovanských věrozvěstů Cyrila a Metoděje", IF($B202=7,"Den upálení mistra Jana Husa", IF($B202=8,"Den české státnosti (sv.Václav)", IF($B202=9,"Den vzniku samostatného československého státu", IF($B202=10,"Den boje za svobodu a demokracii", IF($B202=11,"Štědrý den", IF($B202=12,"1. svátek vánoční", IF($B202=13,"2. svátek vánoční", "---"))))))))))))))</f>
        <v>---</v>
      </c>
      <c r="D202" s="83"/>
      <c r="F202" s="96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DB202" s="100"/>
      <c r="DC202" s="59"/>
      <c r="DD202" s="59"/>
      <c r="DE202" s="59"/>
      <c r="DF202" s="59"/>
      <c r="DG202" s="59"/>
      <c r="DH202" s="59"/>
      <c r="DI202" s="59"/>
      <c r="DJ202" s="59"/>
      <c r="DK202" s="59"/>
    </row>
    <row r="203" customFormat="false" ht="15" hidden="false" customHeight="true" outlineLevel="0" collapsed="false">
      <c r="A203" s="20"/>
      <c r="B203" s="82"/>
      <c r="C203" s="83"/>
      <c r="D203" s="83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DB203" s="100"/>
      <c r="DC203" s="59"/>
      <c r="DD203" s="59"/>
      <c r="DE203" s="59"/>
      <c r="DF203" s="59"/>
      <c r="DG203" s="59"/>
      <c r="DH203" s="59"/>
      <c r="DI203" s="59"/>
      <c r="DJ203" s="59"/>
      <c r="DK203" s="59"/>
    </row>
    <row r="204" customFormat="false" ht="15" hidden="false" customHeight="true" outlineLevel="0" collapsed="false">
      <c r="A204" s="20"/>
      <c r="B204" s="82"/>
      <c r="C204" s="83"/>
      <c r="D204" s="83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DB204" s="100"/>
      <c r="DC204" s="59"/>
      <c r="DD204" s="59"/>
      <c r="DE204" s="59"/>
      <c r="DF204" s="59"/>
      <c r="DG204" s="59"/>
      <c r="DH204" s="59"/>
      <c r="DI204" s="59"/>
      <c r="DJ204" s="59"/>
      <c r="DK204" s="59"/>
    </row>
    <row r="205" customFormat="false" ht="15" hidden="false" customHeight="true" outlineLevel="0" collapsed="false">
      <c r="A205" s="20" t="str">
        <f aca="false">IF($C$191="---","---", IF($B205=1,DATE($C$191,1,1), IF($B205=2,IF($A$190&lt;&gt;0,$A$190-2,"---"), IF($B205=3,IF($A$190&lt;&gt;0,$A$190+1,"---"), IF($B205=4,DATE($C$191,5,1), IF($B205=5,DATE($C$191,5,8), IF($B205=6,DATE($C$191,7,5), IF($B205=7,DATE($C$191,7,6), IF($B205=8,DATE($C$191,9,28), IF($B205=9,DATE($C$191,10,28), IF($B205=10,DATE($C$191,11,17), IF($B205=11,DATE($C$191,12,24), IF($B205=12,DATE($C$191,12,25), IF($B205=13,DATE($C$191,12,26), "---"))))))))))))))</f>
        <v>---</v>
      </c>
      <c r="B205" s="82" t="str">
        <f aca="false">IF($B202="---","---",$B202+1)</f>
        <v>---</v>
      </c>
      <c r="C205" s="83" t="str">
        <f aca="false">IF($C$191="","---", IF($B205=1,"Den obnovy samostatného českého státu /Nový rok", IF($B205=2,"Velký pátek", IF($B205=3,"Velikonoční pondělí", IF($B205=4,"Svátek práce", IF($B205=5,"Den vítězství", IF($B205=6,"Den slovanských věrozvěstů Cyrila a Metoděje", IF($B205=7,"Den upálení mistra Jana Husa", IF($B205=8,"Den české státnosti (sv.Václav)", IF($B205=9,"Den vzniku samostatného československého státu", IF($B205=10,"Den boje za svobodu a demokracii", IF($B205=11,"Štědrý den", IF($B205=12,"1. svátek vánoční", IF($B205=13,"2. svátek vánoční", "---"))))))))))))))</f>
        <v>---</v>
      </c>
      <c r="D205" s="83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DB205" s="100"/>
      <c r="DC205" s="59"/>
      <c r="DD205" s="59"/>
      <c r="DE205" s="59"/>
      <c r="DF205" s="59"/>
      <c r="DG205" s="59"/>
      <c r="DH205" s="59"/>
      <c r="DI205" s="59"/>
      <c r="DJ205" s="59"/>
      <c r="DK205" s="59"/>
    </row>
    <row r="206" customFormat="false" ht="15" hidden="false" customHeight="true" outlineLevel="0" collapsed="false">
      <c r="A206" s="20"/>
      <c r="B206" s="82"/>
      <c r="C206" s="83"/>
      <c r="D206" s="83"/>
      <c r="F206" s="96"/>
      <c r="G206" s="96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DB206" s="100"/>
      <c r="DC206" s="59"/>
      <c r="DD206" s="59"/>
      <c r="DE206" s="59"/>
      <c r="DF206" s="59"/>
      <c r="DG206" s="59"/>
      <c r="DH206" s="59"/>
      <c r="DI206" s="59"/>
      <c r="DJ206" s="59"/>
      <c r="DK206" s="59"/>
    </row>
    <row r="207" customFormat="false" ht="15" hidden="false" customHeight="true" outlineLevel="0" collapsed="false">
      <c r="A207" s="20"/>
      <c r="B207" s="82"/>
      <c r="C207" s="83"/>
      <c r="D207" s="83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DB207" s="100"/>
      <c r="DC207" s="59"/>
      <c r="DD207" s="59"/>
      <c r="DE207" s="59"/>
      <c r="DF207" s="59"/>
      <c r="DG207" s="59"/>
      <c r="DH207" s="59"/>
      <c r="DI207" s="59"/>
      <c r="DJ207" s="59"/>
      <c r="DK207" s="59"/>
    </row>
    <row r="208" customFormat="false" ht="15" hidden="false" customHeight="true" outlineLevel="0" collapsed="false">
      <c r="A208" s="20" t="str">
        <f aca="false">IF($C$191="---","---", IF($B208=1,DATE($C$191,1,1), IF($B208=2,IF($A$190&lt;&gt;0,$A$190-2,"---"), IF($B208=3,IF($A$190&lt;&gt;0,$A$190+1,"---"), IF($B208=4,DATE($C$191,5,1), IF($B208=5,DATE($C$191,5,8), IF($B208=6,DATE($C$191,7,5), IF($B208=7,DATE($C$191,7,6), IF($B208=8,DATE($C$191,9,28), IF($B208=9,DATE($C$191,10,28), IF($B208=10,DATE($C$191,11,17), IF($B208=11,DATE($C$191,12,24), IF($B208=12,DATE($C$191,12,25), IF($B208=13,DATE($C$191,12,26), "---"))))))))))))))</f>
        <v>---</v>
      </c>
      <c r="B208" s="82" t="str">
        <f aca="false">IF($B205="---","---",$B205+1)</f>
        <v>---</v>
      </c>
      <c r="C208" s="83" t="str">
        <f aca="false">IF($C$191="","---", IF($B208=1,"Den obnovy samostatného českého státu /Nový rok", IF($B208=2,"Velký pátek", IF($B208=3,"Velikonoční pondělí", IF($B208=4,"Svátek práce", IF($B208=5,"Den vítězství", IF($B208=6,"Den slovanských věrozvěstů Cyrila a Metoděje", IF($B208=7,"Den upálení mistra Jana Husa", IF($B208=8,"Den české státnosti (sv.Václav)", IF($B208=9,"Den vzniku samostatného československého státu", IF($B208=10,"Den boje za svobodu a demokracii", IF($B208=11,"Štědrý den", IF($B208=12,"1. svátek vánoční", IF($B208=13,"2. svátek vánoční", "---"))))))))))))))</f>
        <v>---</v>
      </c>
      <c r="D208" s="83"/>
      <c r="F208" s="95"/>
      <c r="G208" s="95"/>
      <c r="H208" s="95"/>
      <c r="I208" s="95"/>
      <c r="J208" s="95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DB208" s="100"/>
      <c r="DC208" s="59"/>
      <c r="DD208" s="59"/>
      <c r="DE208" s="59"/>
      <c r="DF208" s="59"/>
      <c r="DG208" s="59"/>
      <c r="DH208" s="59"/>
      <c r="DI208" s="59"/>
      <c r="DJ208" s="59"/>
      <c r="DK208" s="59"/>
    </row>
    <row r="209" customFormat="false" ht="15" hidden="false" customHeight="true" outlineLevel="0" collapsed="false">
      <c r="A209" s="20"/>
      <c r="B209" s="82"/>
      <c r="C209" s="83"/>
      <c r="D209" s="83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DB209" s="100"/>
      <c r="DC209" s="59"/>
      <c r="DD209" s="59"/>
      <c r="DE209" s="59"/>
      <c r="DF209" s="59"/>
      <c r="DG209" s="59"/>
      <c r="DH209" s="59"/>
      <c r="DI209" s="59"/>
      <c r="DJ209" s="59"/>
      <c r="DK209" s="59"/>
    </row>
    <row r="210" customFormat="false" ht="15" hidden="false" customHeight="true" outlineLevel="0" collapsed="false">
      <c r="A210" s="20"/>
      <c r="B210" s="82"/>
      <c r="C210" s="83"/>
      <c r="D210" s="83"/>
      <c r="F210" s="95"/>
      <c r="G210" s="95"/>
      <c r="H210" s="95"/>
      <c r="I210" s="95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DB210" s="100"/>
      <c r="DC210" s="59"/>
      <c r="DD210" s="59"/>
      <c r="DE210" s="59"/>
      <c r="DF210" s="59"/>
      <c r="DG210" s="59"/>
      <c r="DH210" s="59"/>
      <c r="DI210" s="59"/>
      <c r="DJ210" s="59"/>
      <c r="DK210" s="59"/>
    </row>
    <row r="211" customFormat="false" ht="15" hidden="false" customHeight="true" outlineLevel="0" collapsed="false">
      <c r="A211" s="20" t="str">
        <f aca="false">IF($C$191="---","---", IF($B211=1,DATE($C$191,1,1), IF($B211=2,IF($A$190&lt;&gt;0,$A$190-2,"---"), IF($B211=3,IF($A$190&lt;&gt;0,$A$190+1,"---"), IF($B211=4,DATE($C$191,5,1), IF($B211=5,DATE($C$191,5,8), IF($B211=6,DATE($C$191,7,5), IF($B211=7,DATE($C$191,7,6), IF($B211=8,DATE($C$191,9,28), IF($B211=9,DATE($C$191,10,28), IF($B211=10,DATE($C$191,11,17), IF($B211=11,DATE($C$191,12,24), IF($B211=12,DATE($C$191,12,25), IF($B211=13,DATE($C$191,12,26), "---"))))))))))))))</f>
        <v>---</v>
      </c>
      <c r="B211" s="82" t="str">
        <f aca="false">IF($B208="---","---",$B208+1)</f>
        <v>---</v>
      </c>
      <c r="C211" s="83" t="str">
        <f aca="false">IF($C$191="","---", IF($B211=1,"Den obnovy samostatného českého státu /Nový rok", IF($B211=2,"Velký pátek", IF($B211=3,"Velikonoční pondělí", IF($B211=4,"Svátek práce", IF($B211=5,"Den vítězství", IF($B211=6,"Den slovanských věrozvěstů Cyrila a Metoděje", IF($B211=7,"Den upálení mistra Jana Husa", IF($B211=8,"Den české státnosti (sv.Václav)", IF($B211=9,"Den vzniku samostatného československého státu", IF($B211=10,"Den boje za svobodu a demokracii", IF($B211=11,"Štědrý den", IF($B211=12,"1. svátek vánoční", IF($B211=13,"2. svátek vánoční", "---"))))))))))))))</f>
        <v>---</v>
      </c>
      <c r="D211" s="83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DB211" s="100"/>
      <c r="DC211" s="59"/>
      <c r="DD211" s="59"/>
      <c r="DE211" s="59"/>
      <c r="DF211" s="59"/>
      <c r="DG211" s="59"/>
      <c r="DH211" s="59"/>
      <c r="DI211" s="59"/>
      <c r="DJ211" s="59"/>
      <c r="DK211" s="59"/>
    </row>
    <row r="212" customFormat="false" ht="15" hidden="false" customHeight="true" outlineLevel="0" collapsed="false">
      <c r="A212" s="20"/>
      <c r="B212" s="82"/>
      <c r="C212" s="83"/>
      <c r="D212" s="83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DB212" s="100"/>
      <c r="DC212" s="59"/>
      <c r="DD212" s="59"/>
      <c r="DE212" s="59"/>
      <c r="DF212" s="59"/>
      <c r="DG212" s="59"/>
      <c r="DH212" s="59"/>
      <c r="DI212" s="59"/>
      <c r="DJ212" s="59"/>
      <c r="DK212" s="59"/>
    </row>
    <row r="213" customFormat="false" ht="15" hidden="false" customHeight="true" outlineLevel="0" collapsed="false">
      <c r="A213" s="20"/>
      <c r="B213" s="82"/>
      <c r="C213" s="83"/>
      <c r="D213" s="83"/>
      <c r="F213" s="97"/>
      <c r="G213" s="97"/>
      <c r="H213" s="97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DB213" s="100"/>
      <c r="DC213" s="59"/>
      <c r="DD213" s="59"/>
      <c r="DE213" s="59"/>
      <c r="DF213" s="59"/>
      <c r="DG213" s="59"/>
      <c r="DH213" s="59"/>
      <c r="DI213" s="59"/>
      <c r="DJ213" s="59"/>
      <c r="DK213" s="59"/>
    </row>
    <row r="214" customFormat="false" ht="15" hidden="false" customHeight="true" outlineLevel="0" collapsed="false">
      <c r="A214" s="20" t="str">
        <f aca="false">IF($C$191="---","---", IF($B214=1,DATE($C$191,1,1), IF($B214=2,IF($A$190&lt;&gt;0,$A$190-2,"---"), IF($B214=3,IF($A$190&lt;&gt;0,$A$190+1,"---"), IF($B214=4,DATE($C$191,5,1), IF($B214=5,DATE($C$191,5,8), IF($B214=6,DATE($C$191,7,5), IF($B214=7,DATE($C$191,7,6), IF($B214=8,DATE($C$191,9,28), IF($B214=9,DATE($C$191,10,28), IF($B214=10,DATE($C$191,11,17), IF($B214=11,DATE($C$191,12,24), IF($B214=12,DATE($C$191,12,25), IF($B214=13,DATE($C$191,12,26), "---"))))))))))))))</f>
        <v>---</v>
      </c>
      <c r="B214" s="82" t="str">
        <f aca="false">IF($B211="---","---",$B211+1)</f>
        <v>---</v>
      </c>
      <c r="C214" s="83" t="str">
        <f aca="false">IF($C$191="","---", IF($B214=1,"Den obnovy samostatného českého státu /Nový rok", IF($B214=2,"Velký pátek", IF($B214=3,"Velikonoční pondělí", IF($B214=4,"Svátek práce", IF($B214=5,"Den vítězství", IF($B214=6,"Den slovanských věrozvěstů Cyrila a Metoděje", IF($B214=7,"Den upálení mistra Jana Husa", IF($B214=8,"Den české státnosti (sv.Václav)", IF($B214=9,"Den vzniku samostatného československého státu", IF($B214=10,"Den boje za svobodu a demokracii", IF($B214=11,"Štědrý den", IF($B214=12,"1. svátek vánoční", IF($B214=13,"2. svátek vánoční", "---"))))))))))))))</f>
        <v>---</v>
      </c>
      <c r="D214" s="83"/>
      <c r="F214" s="95"/>
      <c r="G214" s="95"/>
      <c r="H214" s="95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DB214" s="100"/>
      <c r="DC214" s="59"/>
      <c r="DD214" s="59"/>
      <c r="DE214" s="59"/>
      <c r="DF214" s="59"/>
      <c r="DG214" s="59"/>
      <c r="DH214" s="59"/>
      <c r="DI214" s="59"/>
      <c r="DJ214" s="59"/>
      <c r="DK214" s="59"/>
    </row>
    <row r="215" customFormat="false" ht="15" hidden="false" customHeight="true" outlineLevel="0" collapsed="false">
      <c r="A215" s="20"/>
      <c r="B215" s="82"/>
      <c r="C215" s="83"/>
      <c r="D215" s="83"/>
      <c r="F215" s="95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DB215" s="100"/>
      <c r="DC215" s="59"/>
      <c r="DD215" s="59"/>
      <c r="DE215" s="59"/>
      <c r="DF215" s="59"/>
      <c r="DG215" s="59"/>
      <c r="DH215" s="59"/>
      <c r="DI215" s="59"/>
      <c r="DJ215" s="59"/>
      <c r="DK215" s="59"/>
    </row>
    <row r="216" customFormat="false" ht="15" hidden="false" customHeight="true" outlineLevel="0" collapsed="false">
      <c r="A216" s="20"/>
      <c r="B216" s="82"/>
      <c r="C216" s="83"/>
      <c r="D216" s="83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DB216" s="100"/>
      <c r="DC216" s="59"/>
      <c r="DD216" s="59"/>
      <c r="DE216" s="59"/>
      <c r="DF216" s="59"/>
      <c r="DG216" s="59"/>
      <c r="DH216" s="59"/>
      <c r="DI216" s="59"/>
      <c r="DJ216" s="59"/>
      <c r="DK216" s="59"/>
    </row>
    <row r="217" customFormat="false" ht="15" hidden="false" customHeight="true" outlineLevel="0" collapsed="false">
      <c r="A217" s="20" t="str">
        <f aca="false">IF($C$191="---","---", IF($B217=1,DATE($C$191,1,1), IF($B217=2,IF($A$190&lt;&gt;0,$A$190-2,"---"), IF($B217=3,IF($A$190&lt;&gt;0,$A$190+1,"---"), IF($B217=4,DATE($C$191,5,1), IF($B217=5,DATE($C$191,5,8), IF($B217=6,DATE($C$191,7,5), IF($B217=7,DATE($C$191,7,6), IF($B217=8,DATE($C$191,9,28), IF($B217=9,DATE($C$191,10,28), IF($B217=10,DATE($C$191,11,17), IF($B217=11,DATE($C$191,12,24), IF($B217=12,DATE($C$191,12,25), IF($B217=13,DATE($C$191,12,26), "---"))))))))))))))</f>
        <v>---</v>
      </c>
      <c r="B217" s="82" t="str">
        <f aca="false">IF($B214="---","---",$B214+1)</f>
        <v>---</v>
      </c>
      <c r="C217" s="83" t="str">
        <f aca="false">IF($C$191="","---", IF($B217=1,"Den obnovy samostatného českého státu /Nový rok", IF($B217=2,"Velký pátek", IF($B217=3,"Velikonoční pondělí", IF($B217=4,"Svátek práce", IF($B217=5,"Den vítězství", IF($B217=6,"Den slovanských věrozvěstů Cyrila a Metoděje", IF($B217=7,"Den upálení mistra Jana Husa", IF($B217=8,"Den české státnosti (sv.Václav)", IF($B217=9,"Den vzniku samostatného československého státu", IF($B217=10,"Den boje za svobodu a demokracii", IF($B217=11,"Štědrý den", IF($B217=12,"1. svátek vánoční", IF($B217=13,"2. svátek vánoční", "---"))))))))))))))</f>
        <v>---</v>
      </c>
      <c r="D217" s="83"/>
      <c r="F217" s="103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DB217" s="100"/>
      <c r="DC217" s="59"/>
      <c r="DD217" s="59"/>
      <c r="DE217" s="59"/>
      <c r="DF217" s="59"/>
      <c r="DG217" s="59"/>
      <c r="DH217" s="59"/>
      <c r="DI217" s="59"/>
      <c r="DJ217" s="59"/>
      <c r="DK217" s="59"/>
    </row>
    <row r="218" customFormat="false" ht="15" hidden="false" customHeight="true" outlineLevel="0" collapsed="false">
      <c r="A218" s="20"/>
      <c r="B218" s="82"/>
      <c r="C218" s="83"/>
      <c r="D218" s="83"/>
      <c r="F218" s="103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DB218" s="100"/>
      <c r="DC218" s="59"/>
      <c r="DD218" s="59"/>
      <c r="DE218" s="59"/>
      <c r="DF218" s="59"/>
      <c r="DG218" s="59"/>
      <c r="DH218" s="59"/>
      <c r="DI218" s="59"/>
      <c r="DJ218" s="59"/>
      <c r="DK218" s="59"/>
    </row>
    <row r="219" customFormat="false" ht="15" hidden="false" customHeight="true" outlineLevel="0" collapsed="false">
      <c r="A219" s="20"/>
      <c r="B219" s="82"/>
      <c r="C219" s="83"/>
      <c r="D219" s="83"/>
      <c r="F219" s="94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  <c r="BB219" s="19"/>
      <c r="BC219" s="19"/>
      <c r="BD219" s="19"/>
      <c r="BE219" s="19"/>
      <c r="BF219" s="19"/>
      <c r="BG219" s="19"/>
      <c r="DB219" s="100"/>
      <c r="DC219" s="59"/>
      <c r="DD219" s="59"/>
      <c r="DE219" s="59"/>
      <c r="DF219" s="59"/>
      <c r="DG219" s="59"/>
      <c r="DH219" s="59"/>
      <c r="DI219" s="59"/>
      <c r="DJ219" s="59"/>
      <c r="DK219" s="59"/>
    </row>
    <row r="220" customFormat="false" ht="15" hidden="false" customHeight="true" outlineLevel="0" collapsed="false">
      <c r="A220" s="20" t="str">
        <f aca="false">IF($C$191="---","---", IF($B220=1,DATE($C$191,1,1), IF($B220=2,IF($A$190&lt;&gt;0,$A$190-2,"---"), IF($B220=3,IF($A$190&lt;&gt;0,$A$190+1,"---"), IF($B220=4,DATE($C$191,5,1), IF($B220=5,DATE($C$191,5,8), IF($B220=6,DATE($C$191,7,5), IF($B220=7,DATE($C$191,7,6), IF($B220=8,DATE($C$191,9,28), IF($B220=9,DATE($C$191,10,28), IF($B220=10,DATE($C$191,11,17), IF($B220=11,DATE($C$191,12,24), IF($B220=12,DATE($C$191,12,25), IF($B220=13,DATE($C$191,12,26), "---"))))))))))))))</f>
        <v>---</v>
      </c>
      <c r="B220" s="82" t="str">
        <f aca="false">IF($B217="---","---",$B217+1)</f>
        <v>---</v>
      </c>
      <c r="C220" s="83" t="str">
        <f aca="false">IF($C$191="","---", IF($B220=1,"Den obnovy samostatného českého státu /Nový rok", IF($B220=2,"Velký pátek", IF($B220=3,"Velikonoční pondělí", IF($B220=4,"Svátek práce", IF($B220=5,"Den vítězství", IF($B220=6,"Den slovanských věrozvěstů Cyrila a Metoděje", IF($B220=7,"Den upálení mistra Jana Husa", IF($B220=8,"Den české státnosti (sv.Václav)", IF($B220=9,"Den vzniku samostatného československého státu", IF($B220=10,"Den boje za svobodu a demokracii", IF($B220=11,"Štědrý den", IF($B220=12,"1. svátek vánoční", IF($B220=13,"2. svátek vánoční", "---"))))))))))))))</f>
        <v>---</v>
      </c>
      <c r="D220" s="83"/>
      <c r="F220" s="103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  <c r="BB220" s="19"/>
      <c r="BC220" s="19"/>
      <c r="BD220" s="19"/>
      <c r="BE220" s="19"/>
      <c r="BF220" s="19"/>
      <c r="BG220" s="19"/>
      <c r="DC220" s="59"/>
      <c r="DD220" s="59"/>
      <c r="DE220" s="59"/>
      <c r="DF220" s="59"/>
      <c r="DG220" s="59"/>
      <c r="DH220" s="59"/>
      <c r="DI220" s="59"/>
      <c r="DJ220" s="59"/>
      <c r="DK220" s="59"/>
    </row>
    <row r="221" customFormat="false" ht="15" hidden="false" customHeight="true" outlineLevel="0" collapsed="false">
      <c r="A221" s="20"/>
      <c r="B221" s="82"/>
      <c r="C221" s="83"/>
      <c r="D221" s="83"/>
      <c r="F221" s="96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  <c r="BB221" s="19"/>
      <c r="BC221" s="19"/>
      <c r="BD221" s="19"/>
      <c r="BE221" s="19"/>
      <c r="BF221" s="19"/>
      <c r="BG221" s="19"/>
      <c r="DC221" s="59"/>
      <c r="DD221" s="59"/>
      <c r="DE221" s="59"/>
      <c r="DF221" s="59"/>
      <c r="DG221" s="59"/>
      <c r="DH221" s="59"/>
      <c r="DI221" s="59"/>
      <c r="DJ221" s="59"/>
      <c r="DK221" s="59"/>
    </row>
    <row r="222" customFormat="false" ht="15" hidden="false" customHeight="true" outlineLevel="0" collapsed="false">
      <c r="A222" s="20"/>
      <c r="B222" s="82"/>
      <c r="C222" s="83"/>
      <c r="D222" s="83"/>
      <c r="F222" s="96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DC222" s="59"/>
      <c r="DD222" s="59"/>
      <c r="DE222" s="59"/>
      <c r="DF222" s="59"/>
      <c r="DG222" s="59"/>
      <c r="DH222" s="59"/>
      <c r="DI222" s="59"/>
      <c r="DJ222" s="59"/>
      <c r="DK222" s="59"/>
    </row>
    <row r="223" customFormat="false" ht="15" hidden="false" customHeight="true" outlineLevel="0" collapsed="false">
      <c r="A223" s="20" t="str">
        <f aca="false">IF($C$191="---","---", IF($B223=1,DATE($C$191,1,1), IF($B223=2,IF($A$190&lt;&gt;0,$A$190-2,"---"), IF($B223=3,IF($A$190&lt;&gt;0,$A$190+1,"---"), IF($B223=4,DATE($C$191,5,1), IF($B223=5,DATE($C$191,5,8), IF($B223=6,DATE($C$191,7,5), IF($B223=7,DATE($C$191,7,6), IF($B223=8,DATE($C$191,9,28), IF($B223=9,DATE($C$191,10,28), IF($B223=10,DATE($C$191,11,17), IF($B223=11,DATE($C$191,12,24), IF($B223=12,DATE($C$191,12,25), IF($B223=13,DATE($C$191,12,26), "---"))))))))))))))</f>
        <v>---</v>
      </c>
      <c r="B223" s="82" t="str">
        <f aca="false">IF($B220="---","---",$B220+1)</f>
        <v>---</v>
      </c>
      <c r="C223" s="83" t="str">
        <f aca="false">IF($C$191="","---", IF($B223=1,"Den obnovy samostatného českého státu /Nový rok", IF($B223=2,"Velký pátek", IF($B223=3,"Velikonoční pondělí", IF($B223=4,"Svátek práce", IF($B223=5,"Den vítězství", IF($B223=6,"Den slovanských věrozvěstů Cyrila a Metoděje", IF($B223=7,"Den upálení mistra Jana Husa", IF($B223=8,"Den české státnosti (sv.Václav)", IF($B223=9,"Den vzniku samostatného československého státu", IF($B223=10,"Den boje za svobodu a demokracii", IF($B223=11,"Štědrý den", IF($B223=12,"1. svátek vánoční", IF($B223=13,"2. svátek vánoční", "---"))))))))))))))</f>
        <v>---</v>
      </c>
      <c r="D223" s="83"/>
      <c r="G223" s="95"/>
      <c r="H223" s="95"/>
      <c r="I223" s="95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  <c r="BB223" s="19"/>
      <c r="BC223" s="19"/>
      <c r="BD223" s="19"/>
      <c r="BE223" s="19"/>
      <c r="BF223" s="19"/>
      <c r="BG223" s="19"/>
      <c r="DC223" s="59"/>
      <c r="DD223" s="59"/>
      <c r="DE223" s="59"/>
      <c r="DF223" s="59"/>
      <c r="DG223" s="59"/>
      <c r="DH223" s="59"/>
      <c r="DI223" s="59"/>
      <c r="DJ223" s="59"/>
      <c r="DK223" s="59"/>
    </row>
    <row r="224" customFormat="false" ht="15" hidden="false" customHeight="true" outlineLevel="0" collapsed="false">
      <c r="A224" s="20"/>
      <c r="B224" s="82"/>
      <c r="C224" s="83"/>
      <c r="D224" s="83"/>
      <c r="F224" s="95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  <c r="BA224" s="19"/>
      <c r="BB224" s="19"/>
      <c r="BC224" s="19"/>
      <c r="BD224" s="19"/>
      <c r="BE224" s="19"/>
      <c r="BF224" s="19"/>
      <c r="BG224" s="19"/>
      <c r="DC224" s="59"/>
      <c r="DD224" s="59"/>
      <c r="DE224" s="59"/>
      <c r="DF224" s="59"/>
      <c r="DG224" s="59"/>
      <c r="DH224" s="59"/>
      <c r="DI224" s="59"/>
      <c r="DJ224" s="59"/>
      <c r="DK224" s="59"/>
    </row>
    <row r="225" customFormat="false" ht="15" hidden="false" customHeight="true" outlineLevel="0" collapsed="false">
      <c r="A225" s="20"/>
      <c r="B225" s="82"/>
      <c r="C225" s="83"/>
      <c r="D225" s="83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  <c r="BB225" s="19"/>
      <c r="BC225" s="19"/>
      <c r="BD225" s="19"/>
      <c r="BE225" s="19"/>
      <c r="BF225" s="19"/>
      <c r="BG225" s="19"/>
      <c r="DC225" s="59"/>
      <c r="DD225" s="59"/>
      <c r="DE225" s="59"/>
      <c r="DF225" s="59"/>
      <c r="DG225" s="59"/>
      <c r="DH225" s="59"/>
      <c r="DI225" s="59"/>
      <c r="DJ225" s="59"/>
      <c r="DK225" s="59"/>
    </row>
    <row r="226" customFormat="false" ht="15" hidden="false" customHeight="true" outlineLevel="0" collapsed="false">
      <c r="A226" s="20" t="str">
        <f aca="false">IF($C$191="---","---", IF($B226=1,DATE($C$191,1,1), IF($B226=2,IF($A$190&lt;&gt;0,$A$190-2,"---"), IF($B226=3,IF($A$190&lt;&gt;0,$A$190+1,"---"), IF($B226=4,DATE($C$191,5,1), IF($B226=5,DATE($C$191,5,8), IF($B226=6,DATE($C$191,7,5), IF($B226=7,DATE($C$191,7,6), IF($B226=8,DATE($C$191,9,28), IF($B226=9,DATE($C$191,10,28), IF($B226=10,DATE($C$191,11,17), IF($B226=11,DATE($C$191,12,24), IF($B226=12,DATE($C$191,12,25), IF($B226=13,DATE($C$191,12,26), "---"))))))))))))))</f>
        <v>---</v>
      </c>
      <c r="B226" s="82" t="str">
        <f aca="false">IF($B223="---","---",$B223+1)</f>
        <v>---</v>
      </c>
      <c r="C226" s="83" t="str">
        <f aca="false">IF($C$191="","---", IF($B226=1,"Den obnovy samostatného českého státu /Nový rok", IF($B226=2,"Velký pátek", IF($B226=3,"Velikonoční pondělí", IF($B226=4,"Svátek práce", IF($B226=5,"Den vítězství", IF($B226=6,"Den slovanských věrozvěstů Cyrila a Metoděje", IF($B226=7,"Den upálení mistra Jana Husa", IF($B226=8,"Den české státnosti (sv.Václav)", IF($B226=9,"Den vzniku samostatného československého státu", IF($B226=10,"Den boje za svobodu a demokracii", IF($B226=11,"Štědrý den", IF($B226=12,"1. svátek vánoční", IF($B226=13,"2. svátek vánoční", "---"))))))))))))))</f>
        <v>---</v>
      </c>
      <c r="D226" s="83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DC226" s="59"/>
      <c r="DD226" s="59"/>
      <c r="DE226" s="59"/>
      <c r="DF226" s="59"/>
      <c r="DG226" s="59"/>
      <c r="DH226" s="59"/>
      <c r="DI226" s="59"/>
      <c r="DJ226" s="59"/>
      <c r="DK226" s="59"/>
    </row>
    <row r="227" customFormat="false" ht="15" hidden="false" customHeight="true" outlineLevel="0" collapsed="false">
      <c r="A227" s="20"/>
      <c r="B227" s="82"/>
      <c r="C227" s="83"/>
      <c r="D227" s="83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  <c r="BB227" s="19"/>
      <c r="BC227" s="19"/>
      <c r="BD227" s="19"/>
      <c r="BE227" s="19"/>
      <c r="BF227" s="19"/>
      <c r="BG227" s="19"/>
      <c r="DC227" s="59"/>
      <c r="DD227" s="59"/>
      <c r="DE227" s="59"/>
      <c r="DF227" s="59"/>
      <c r="DG227" s="59"/>
      <c r="DH227" s="59"/>
      <c r="DI227" s="59"/>
      <c r="DJ227" s="59"/>
      <c r="DK227" s="59"/>
    </row>
    <row r="228" customFormat="false" ht="15" hidden="false" customHeight="true" outlineLevel="0" collapsed="false">
      <c r="A228" s="20"/>
      <c r="B228" s="82"/>
      <c r="C228" s="83"/>
      <c r="D228" s="83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  <c r="BB228" s="19"/>
      <c r="BC228" s="19"/>
      <c r="BD228" s="19"/>
      <c r="BE228" s="19"/>
      <c r="BF228" s="19"/>
      <c r="BG228" s="19"/>
      <c r="DC228" s="59"/>
      <c r="DD228" s="59"/>
      <c r="DE228" s="59"/>
      <c r="DF228" s="59"/>
      <c r="DG228" s="59"/>
      <c r="DH228" s="59"/>
      <c r="DI228" s="59"/>
      <c r="DJ228" s="59"/>
      <c r="DK228" s="59"/>
    </row>
    <row r="229" customFormat="false" ht="15" hidden="false" customHeight="true" outlineLevel="0" collapsed="false">
      <c r="A229" s="20" t="str">
        <f aca="false">IF($C$191="---","---", IF($B229=1,DATE($C$191,1,1), IF($B229=2,IF($A$190&lt;&gt;0,$A$190-2,"---"), IF($B229=3,IF($A$190&lt;&gt;0,$A$190+1,"---"), IF($B229=4,DATE($C$191,5,1), IF($B229=5,DATE($C$191,5,8), IF($B229=6,DATE($C$191,7,5), IF($B229=7,DATE($C$191,7,6), IF($B229=8,DATE($C$191,9,28), IF($B229=9,DATE($C$191,10,28), IF($B229=10,DATE($C$191,11,17), IF($B229=11,DATE($C$191,12,24), IF($B229=12,DATE($C$191,12,25), IF($B229=13,DATE($C$191,12,26), "---"))))))))))))))</f>
        <v>---</v>
      </c>
      <c r="B229" s="82" t="str">
        <f aca="false">IF($B226="---","---",$B226+1)</f>
        <v>---</v>
      </c>
      <c r="C229" s="83" t="str">
        <f aca="false">IF($C$191="","---", IF($B229=1,"Den obnovy samostatného českého státu /Nový rok", IF($B229=2,"Velký pátek", IF($B229=3,"Velikonoční pondělí", IF($B229=4,"Svátek práce", IF($B229=5,"Den vítězství", IF($B229=6,"Den slovanských věrozvěstů Cyrila a Metoděje", IF($B229=7,"Den upálení mistra Jana Husa", IF($B229=8,"Den české státnosti (sv.Václav)", IF($B229=9,"Den vzniku samostatného československého státu", IF($B229=10,"Den boje za svobodu a demokracii", IF($B229=11,"Štědrý den", IF($B229=12,"1. svátek vánoční", IF($B229=13,"2. svátek vánoční", "---"))))))))))))))</f>
        <v>---</v>
      </c>
      <c r="D229" s="83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DC229" s="59"/>
      <c r="DD229" s="59"/>
      <c r="DE229" s="59"/>
      <c r="DF229" s="59"/>
      <c r="DG229" s="59"/>
      <c r="DH229" s="59"/>
      <c r="DI229" s="59"/>
      <c r="DJ229" s="59"/>
      <c r="DK229" s="59"/>
    </row>
    <row r="230" customFormat="false" ht="15" hidden="false" customHeight="true" outlineLevel="0" collapsed="false">
      <c r="A230" s="20"/>
      <c r="B230" s="82"/>
      <c r="C230" s="83"/>
      <c r="D230" s="83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DC230" s="59"/>
      <c r="DD230" s="59"/>
      <c r="DE230" s="59"/>
      <c r="DF230" s="59"/>
      <c r="DG230" s="59"/>
      <c r="DH230" s="59"/>
      <c r="DI230" s="59"/>
      <c r="DJ230" s="59"/>
      <c r="DK230" s="59"/>
    </row>
    <row r="231" customFormat="false" ht="15" hidden="false" customHeight="true" outlineLevel="0" collapsed="false">
      <c r="A231" s="20"/>
      <c r="B231" s="82"/>
      <c r="C231" s="83"/>
      <c r="D231" s="83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  <c r="BB231" s="19"/>
      <c r="BC231" s="19"/>
      <c r="BD231" s="19"/>
      <c r="BE231" s="19"/>
      <c r="BF231" s="19"/>
      <c r="BG231" s="19"/>
      <c r="DC231" s="59"/>
      <c r="DD231" s="59"/>
      <c r="DE231" s="59"/>
      <c r="DF231" s="59"/>
      <c r="DG231" s="59"/>
      <c r="DH231" s="59"/>
      <c r="DI231" s="59"/>
      <c r="DJ231" s="59"/>
      <c r="DK231" s="59"/>
    </row>
    <row r="232" customFormat="false" ht="15" hidden="false" customHeight="true" outlineLevel="0" collapsed="false">
      <c r="F232" s="96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  <c r="BB232" s="19"/>
      <c r="BC232" s="19"/>
      <c r="BD232" s="19"/>
      <c r="BE232" s="19"/>
      <c r="BF232" s="19"/>
      <c r="BG232" s="19"/>
      <c r="DC232" s="59"/>
      <c r="DD232" s="59"/>
      <c r="DE232" s="59"/>
      <c r="DF232" s="59"/>
      <c r="DG232" s="59"/>
      <c r="DH232" s="59"/>
      <c r="DI232" s="59"/>
      <c r="DJ232" s="59"/>
      <c r="DK232" s="59"/>
    </row>
    <row r="233" customFormat="false" ht="15" hidden="false" customHeight="true" outlineLevel="0" collapsed="false">
      <c r="F233" s="96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  <c r="BB233" s="19"/>
      <c r="BC233" s="19"/>
      <c r="BD233" s="19"/>
      <c r="BE233" s="19"/>
      <c r="BF233" s="19"/>
      <c r="BG233" s="19"/>
      <c r="DC233" s="59"/>
      <c r="DD233" s="59"/>
      <c r="DE233" s="59"/>
      <c r="DF233" s="59"/>
      <c r="DG233" s="59"/>
      <c r="DH233" s="59"/>
      <c r="DI233" s="59"/>
      <c r="DJ233" s="59"/>
      <c r="DK233" s="59"/>
    </row>
    <row r="234" customFormat="false" ht="15" hidden="false" customHeight="true" outlineLevel="0" collapsed="false">
      <c r="F234" s="95"/>
      <c r="G234" s="95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  <c r="BB234" s="19"/>
      <c r="BC234" s="19"/>
      <c r="BD234" s="19"/>
      <c r="BE234" s="19"/>
      <c r="BF234" s="19"/>
      <c r="BG234" s="19"/>
      <c r="DC234" s="59"/>
      <c r="DD234" s="59"/>
      <c r="DE234" s="59"/>
      <c r="DF234" s="59"/>
      <c r="DG234" s="59"/>
      <c r="DH234" s="59"/>
      <c r="DI234" s="59"/>
      <c r="DJ234" s="59"/>
      <c r="DK234" s="59"/>
    </row>
    <row r="235" customFormat="false" ht="15" hidden="false" customHeight="true" outlineLevel="0" collapsed="false"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  <c r="BB235" s="19"/>
      <c r="BC235" s="19"/>
      <c r="BD235" s="19"/>
      <c r="BE235" s="19"/>
      <c r="BF235" s="19"/>
      <c r="BG235" s="19"/>
      <c r="DC235" s="59"/>
      <c r="DD235" s="59"/>
      <c r="DE235" s="59"/>
      <c r="DF235" s="59"/>
      <c r="DG235" s="59"/>
      <c r="DH235" s="59"/>
      <c r="DI235" s="59"/>
      <c r="DJ235" s="59"/>
      <c r="DK235" s="59"/>
    </row>
    <row r="236" customFormat="false" ht="15" hidden="false" customHeight="true" outlineLevel="0" collapsed="false"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  <c r="BB236" s="19"/>
      <c r="BC236" s="19"/>
      <c r="BD236" s="19"/>
      <c r="BE236" s="19"/>
      <c r="BF236" s="19"/>
      <c r="BG236" s="19"/>
      <c r="DC236" s="59"/>
      <c r="DD236" s="59"/>
      <c r="DE236" s="59"/>
      <c r="DF236" s="59"/>
      <c r="DG236" s="59"/>
      <c r="DH236" s="59"/>
      <c r="DI236" s="59"/>
      <c r="DJ236" s="59"/>
      <c r="DK236" s="59"/>
    </row>
    <row r="237" customFormat="false" ht="15" hidden="false" customHeight="true" outlineLevel="0" collapsed="false"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  <c r="BB237" s="19"/>
      <c r="BC237" s="19"/>
      <c r="BD237" s="19"/>
      <c r="BE237" s="19"/>
      <c r="BF237" s="19"/>
      <c r="BG237" s="19"/>
      <c r="DC237" s="59"/>
      <c r="DD237" s="59"/>
      <c r="DE237" s="59"/>
      <c r="DF237" s="59"/>
      <c r="DG237" s="59"/>
      <c r="DH237" s="59"/>
      <c r="DI237" s="59"/>
      <c r="DJ237" s="59"/>
      <c r="DK237" s="59"/>
    </row>
    <row r="238" customFormat="false" ht="15" hidden="false" customHeight="true" outlineLevel="0" collapsed="false">
      <c r="F238" s="98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  <c r="BB238" s="19"/>
      <c r="BC238" s="19"/>
      <c r="BD238" s="19"/>
      <c r="BE238" s="19"/>
      <c r="BF238" s="19"/>
      <c r="BG238" s="19"/>
      <c r="DC238" s="59"/>
      <c r="DD238" s="59"/>
      <c r="DE238" s="59"/>
      <c r="DF238" s="59"/>
      <c r="DG238" s="59"/>
      <c r="DH238" s="59"/>
      <c r="DI238" s="59"/>
      <c r="DJ238" s="59"/>
      <c r="DK238" s="59"/>
    </row>
    <row r="239" customFormat="false" ht="15" hidden="false" customHeight="true" outlineLevel="0" collapsed="false"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  <c r="BB239" s="19"/>
      <c r="BC239" s="19"/>
      <c r="BD239" s="19"/>
      <c r="BE239" s="19"/>
      <c r="BF239" s="19"/>
      <c r="BG239" s="19"/>
    </row>
    <row r="240" customFormat="false" ht="15" hidden="false" customHeight="true" outlineLevel="0" collapsed="false">
      <c r="F240" s="95"/>
      <c r="G240" s="95"/>
      <c r="H240" s="95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</row>
    <row r="241" customFormat="false" ht="15" hidden="false" customHeight="true" outlineLevel="0" collapsed="false"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  <c r="BB241" s="19"/>
      <c r="BC241" s="19"/>
      <c r="BD241" s="19"/>
      <c r="BE241" s="19"/>
      <c r="BF241" s="19"/>
      <c r="BG241" s="19"/>
    </row>
    <row r="242" customFormat="false" ht="15" hidden="false" customHeight="true" outlineLevel="0" collapsed="false">
      <c r="F242" s="96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</row>
    <row r="243" customFormat="false" ht="15" hidden="false" customHeight="true" outlineLevel="0" collapsed="false"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  <c r="BB243" s="19"/>
      <c r="BC243" s="19"/>
      <c r="BD243" s="19"/>
      <c r="BE243" s="19"/>
      <c r="BF243" s="19"/>
      <c r="BG243" s="19"/>
    </row>
    <row r="244" customFormat="false" ht="15" hidden="false" customHeight="true" outlineLevel="0" collapsed="false">
      <c r="F244" s="95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  <c r="BB244" s="19"/>
      <c r="BC244" s="19"/>
      <c r="BD244" s="19"/>
      <c r="BE244" s="19"/>
      <c r="BF244" s="19"/>
      <c r="BG244" s="19"/>
    </row>
    <row r="245" customFormat="false" ht="15" hidden="false" customHeight="true" outlineLevel="0" collapsed="false">
      <c r="F245" s="95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  <c r="BB245" s="19"/>
      <c r="BC245" s="19"/>
      <c r="BD245" s="19"/>
      <c r="BE245" s="19"/>
      <c r="BF245" s="19"/>
      <c r="BG245" s="19"/>
    </row>
    <row r="246" customFormat="false" ht="15" hidden="false" customHeight="true" outlineLevel="0" collapsed="false"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  <c r="BB246" s="19"/>
      <c r="BC246" s="19"/>
      <c r="BD246" s="19"/>
      <c r="BE246" s="19"/>
      <c r="BF246" s="19"/>
      <c r="BG246" s="19"/>
    </row>
    <row r="247" customFormat="false" ht="15" hidden="false" customHeight="true" outlineLevel="0" collapsed="false">
      <c r="F247" s="96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</row>
    <row r="248" customFormat="false" ht="15" hidden="false" customHeight="true" outlineLevel="0" collapsed="false"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  <c r="BB248" s="19"/>
      <c r="BC248" s="19"/>
      <c r="BD248" s="19"/>
      <c r="BE248" s="19"/>
      <c r="BF248" s="19"/>
      <c r="BG248" s="19"/>
    </row>
    <row r="249" customFormat="false" ht="15" hidden="false" customHeight="true" outlineLevel="0" collapsed="false">
      <c r="F249" s="95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  <c r="BB249" s="19"/>
      <c r="BC249" s="19"/>
      <c r="BD249" s="19"/>
      <c r="BE249" s="19"/>
      <c r="BF249" s="19"/>
      <c r="BG249" s="19"/>
    </row>
    <row r="250" customFormat="false" ht="15" hidden="false" customHeight="true" outlineLevel="0" collapsed="false">
      <c r="F250" s="95"/>
      <c r="G250" s="95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  <c r="BB250" s="19"/>
      <c r="BC250" s="19"/>
      <c r="BD250" s="19"/>
      <c r="BE250" s="19"/>
      <c r="BF250" s="19"/>
      <c r="BG250" s="19"/>
    </row>
    <row r="251" customFormat="false" ht="15" hidden="false" customHeight="true" outlineLevel="0" collapsed="false"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  <c r="BB251" s="19"/>
      <c r="BC251" s="19"/>
      <c r="BD251" s="19"/>
      <c r="BE251" s="19"/>
      <c r="BF251" s="19"/>
      <c r="BG251" s="19"/>
    </row>
    <row r="252" customFormat="false" ht="15" hidden="false" customHeight="true" outlineLevel="0" collapsed="false">
      <c r="F252" s="96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  <c r="BB252" s="19"/>
      <c r="BC252" s="19"/>
      <c r="BD252" s="19"/>
      <c r="BE252" s="19"/>
      <c r="BF252" s="19"/>
      <c r="BG252" s="19"/>
    </row>
    <row r="253" customFormat="false" ht="15" hidden="false" customHeight="true" outlineLevel="0" collapsed="false"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  <c r="BB253" s="19"/>
      <c r="BC253" s="19"/>
      <c r="BD253" s="19"/>
      <c r="BE253" s="19"/>
      <c r="BF253" s="19"/>
      <c r="BG253" s="19"/>
    </row>
    <row r="254" customFormat="false" ht="15" hidden="false" customHeight="true" outlineLevel="0" collapsed="false">
      <c r="F254" s="95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  <c r="BA254" s="19"/>
      <c r="BB254" s="19"/>
      <c r="BC254" s="19"/>
      <c r="BD254" s="19"/>
      <c r="BE254" s="19"/>
      <c r="BF254" s="19"/>
      <c r="BG254" s="19"/>
    </row>
    <row r="255" customFormat="false" ht="15" hidden="false" customHeight="true" outlineLevel="0" collapsed="false">
      <c r="F255" s="95"/>
      <c r="G255" s="95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</row>
    <row r="256" customFormat="false" ht="15" hidden="false" customHeight="true" outlineLevel="0" collapsed="false"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  <c r="BA256" s="19"/>
      <c r="BB256" s="19"/>
      <c r="BC256" s="19"/>
      <c r="BD256" s="19"/>
      <c r="BE256" s="19"/>
      <c r="BF256" s="19"/>
      <c r="BG256" s="19"/>
    </row>
    <row r="257" customFormat="false" ht="15" hidden="false" customHeight="true" outlineLevel="0" collapsed="false">
      <c r="F257" s="96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  <c r="BA257" s="19"/>
      <c r="BB257" s="19"/>
      <c r="BC257" s="19"/>
      <c r="BD257" s="19"/>
      <c r="BE257" s="19"/>
      <c r="BF257" s="19"/>
      <c r="BG257" s="19"/>
    </row>
    <row r="258" customFormat="false" ht="15" hidden="false" customHeight="true" outlineLevel="0" collapsed="false"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  <c r="BA258" s="19"/>
      <c r="BB258" s="19"/>
      <c r="BC258" s="19"/>
      <c r="BD258" s="19"/>
      <c r="BE258" s="19"/>
      <c r="BF258" s="19"/>
      <c r="BG258" s="19"/>
    </row>
    <row r="259" customFormat="false" ht="15" hidden="false" customHeight="true" outlineLevel="0" collapsed="false">
      <c r="F259" s="95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  <c r="BB259" s="19"/>
      <c r="BC259" s="19"/>
      <c r="BD259" s="19"/>
      <c r="BE259" s="19"/>
      <c r="BF259" s="19"/>
      <c r="BG259" s="19"/>
    </row>
    <row r="260" customFormat="false" ht="15" hidden="false" customHeight="true" outlineLevel="0" collapsed="false">
      <c r="F260" s="95"/>
      <c r="G260" s="95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  <c r="BA260" s="19"/>
      <c r="BB260" s="19"/>
      <c r="BC260" s="19"/>
      <c r="BD260" s="19"/>
      <c r="BE260" s="19"/>
      <c r="BF260" s="19"/>
      <c r="BG260" s="19"/>
    </row>
    <row r="261" customFormat="false" ht="15" hidden="false" customHeight="true" outlineLevel="0" collapsed="false"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  <c r="BB261" s="19"/>
      <c r="BC261" s="19"/>
      <c r="BD261" s="19"/>
      <c r="BE261" s="19"/>
      <c r="BF261" s="19"/>
      <c r="BG261" s="19"/>
    </row>
    <row r="262" customFormat="false" ht="15" hidden="false" customHeight="true" outlineLevel="0" collapsed="false"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  <c r="BB262" s="19"/>
      <c r="BC262" s="19"/>
      <c r="BD262" s="19"/>
      <c r="BE262" s="19"/>
      <c r="BF262" s="19"/>
      <c r="BG262" s="19"/>
    </row>
    <row r="263" customFormat="false" ht="15" hidden="false" customHeight="true" outlineLevel="0" collapsed="false"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  <c r="BB263" s="19"/>
      <c r="BC263" s="19"/>
      <c r="BD263" s="19"/>
      <c r="BE263" s="19"/>
      <c r="BF263" s="19"/>
      <c r="BG263" s="19"/>
    </row>
    <row r="264" customFormat="false" ht="15" hidden="false" customHeight="true" outlineLevel="0" collapsed="false"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  <c r="BA264" s="19"/>
      <c r="BB264" s="19"/>
      <c r="BC264" s="19"/>
      <c r="BD264" s="19"/>
      <c r="BE264" s="19"/>
      <c r="BF264" s="19"/>
      <c r="BG264" s="19"/>
    </row>
    <row r="265" customFormat="false" ht="15" hidden="false" customHeight="true" outlineLevel="0" collapsed="false"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  <c r="BB265" s="19"/>
      <c r="BC265" s="19"/>
      <c r="BD265" s="19"/>
      <c r="BE265" s="19"/>
      <c r="BF265" s="19"/>
      <c r="BG265" s="19"/>
    </row>
    <row r="266" customFormat="false" ht="15" hidden="false" customHeight="true" outlineLevel="0" collapsed="false">
      <c r="F266" s="104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  <c r="BB266" s="19"/>
      <c r="BC266" s="19"/>
      <c r="BD266" s="19"/>
      <c r="BE266" s="19"/>
      <c r="BF266" s="19"/>
      <c r="BG266" s="19"/>
    </row>
    <row r="267" customFormat="false" ht="15" hidden="false" customHeight="true" outlineLevel="0" collapsed="false"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  <c r="BA267" s="19"/>
      <c r="BB267" s="19"/>
      <c r="BC267" s="19"/>
      <c r="BD267" s="19"/>
      <c r="BE267" s="19"/>
      <c r="BF267" s="19"/>
      <c r="BG267" s="19"/>
    </row>
    <row r="268" customFormat="false" ht="15" hidden="false" customHeight="true" outlineLevel="0" collapsed="false">
      <c r="F268" s="102"/>
      <c r="G268" s="102"/>
      <c r="H268" s="102"/>
      <c r="I268" s="102"/>
      <c r="J268" s="102"/>
      <c r="K268" s="102"/>
      <c r="L268" s="105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  <c r="BB268" s="19"/>
      <c r="BC268" s="19"/>
      <c r="BD268" s="19"/>
      <c r="BE268" s="19"/>
      <c r="BF268" s="19"/>
      <c r="BG268" s="19"/>
    </row>
    <row r="269" customFormat="false" ht="15" hidden="false" customHeight="true" outlineLevel="0" collapsed="false">
      <c r="F269" s="106"/>
      <c r="G269" s="102"/>
      <c r="H269" s="102"/>
      <c r="I269" s="102"/>
      <c r="J269" s="102"/>
      <c r="K269" s="102"/>
      <c r="L269" s="105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  <c r="AV269" s="19"/>
      <c r="AW269" s="19"/>
      <c r="AX269" s="19"/>
      <c r="AY269" s="19"/>
      <c r="AZ269" s="19"/>
      <c r="BA269" s="19"/>
      <c r="BB269" s="19"/>
      <c r="BC269" s="19"/>
      <c r="BD269" s="19"/>
      <c r="BE269" s="19"/>
      <c r="BF269" s="19"/>
      <c r="BG269" s="19"/>
    </row>
    <row r="270" customFormat="false" ht="15" hidden="false" customHeight="true" outlineLevel="0" collapsed="false">
      <c r="F270" s="102"/>
      <c r="G270" s="102"/>
      <c r="H270" s="102"/>
      <c r="I270" s="102"/>
      <c r="J270" s="102"/>
      <c r="K270" s="102"/>
      <c r="L270" s="105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  <c r="AV270" s="19"/>
      <c r="AW270" s="19"/>
      <c r="AX270" s="19"/>
      <c r="AY270" s="19"/>
      <c r="AZ270" s="19"/>
      <c r="BA270" s="19"/>
      <c r="BB270" s="19"/>
      <c r="BC270" s="19"/>
      <c r="BD270" s="19"/>
      <c r="BE270" s="19"/>
      <c r="BF270" s="19"/>
      <c r="BG270" s="19"/>
    </row>
    <row r="271" customFormat="false" ht="15" hidden="false" customHeight="true" outlineLevel="0" collapsed="false">
      <c r="F271" s="95"/>
      <c r="G271" s="95"/>
      <c r="H271" s="95"/>
      <c r="I271" s="95"/>
      <c r="J271" s="95"/>
      <c r="K271" s="95"/>
      <c r="L271" s="105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  <c r="BB271" s="19"/>
      <c r="BC271" s="19"/>
      <c r="BD271" s="19"/>
      <c r="BE271" s="19"/>
      <c r="BF271" s="19"/>
      <c r="BG271" s="19"/>
    </row>
    <row r="272" customFormat="false" ht="15" hidden="false" customHeight="true" outlineLevel="0" collapsed="false">
      <c r="F272" s="102"/>
      <c r="G272" s="102"/>
      <c r="H272" s="102"/>
      <c r="I272" s="102"/>
      <c r="J272" s="102"/>
      <c r="K272" s="102"/>
      <c r="L272" s="105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  <c r="BB272" s="19"/>
      <c r="BC272" s="19"/>
      <c r="BD272" s="19"/>
      <c r="BE272" s="19"/>
      <c r="BF272" s="19"/>
      <c r="BG272" s="19"/>
    </row>
    <row r="273" customFormat="false" ht="15" hidden="false" customHeight="true" outlineLevel="0" collapsed="false">
      <c r="F273" s="95"/>
      <c r="G273" s="95"/>
      <c r="H273" s="95"/>
      <c r="I273" s="95"/>
      <c r="J273" s="95"/>
      <c r="K273" s="95"/>
      <c r="L273" s="95"/>
      <c r="M273" s="95"/>
      <c r="N273" s="95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19"/>
      <c r="AZ273" s="19"/>
      <c r="BA273" s="19"/>
      <c r="BB273" s="19"/>
      <c r="BC273" s="19"/>
      <c r="BD273" s="19"/>
      <c r="BE273" s="19"/>
      <c r="BF273" s="19"/>
      <c r="BG273" s="19"/>
    </row>
    <row r="274" customFormat="false" ht="15" hidden="false" customHeight="true" outlineLevel="0" collapsed="false">
      <c r="F274" s="102"/>
      <c r="G274" s="102"/>
      <c r="H274" s="102"/>
      <c r="I274" s="102"/>
      <c r="J274" s="102"/>
      <c r="K274" s="102"/>
      <c r="L274" s="105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  <c r="AW274" s="19"/>
      <c r="AX274" s="19"/>
      <c r="AY274" s="19"/>
      <c r="AZ274" s="19"/>
      <c r="BA274" s="19"/>
      <c r="BB274" s="19"/>
      <c r="BC274" s="19"/>
      <c r="BD274" s="19"/>
      <c r="BE274" s="19"/>
      <c r="BF274" s="19"/>
      <c r="BG274" s="19"/>
    </row>
    <row r="275" customFormat="false" ht="15" hidden="false" customHeight="true" outlineLevel="0" collapsed="false">
      <c r="F275" s="102"/>
      <c r="G275" s="102"/>
      <c r="H275" s="102"/>
      <c r="I275" s="102"/>
      <c r="J275" s="102"/>
      <c r="K275" s="102"/>
      <c r="L275" s="105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19"/>
      <c r="AZ275" s="19"/>
      <c r="BA275" s="19"/>
      <c r="BB275" s="19"/>
      <c r="BC275" s="19"/>
      <c r="BD275" s="19"/>
      <c r="BE275" s="19"/>
      <c r="BF275" s="19"/>
      <c r="BG275" s="19"/>
    </row>
    <row r="276" customFormat="false" ht="15" hidden="false" customHeight="true" outlineLevel="0" collapsed="false">
      <c r="F276" s="102"/>
      <c r="G276" s="102"/>
      <c r="H276" s="102"/>
      <c r="I276" s="102"/>
      <c r="J276" s="102"/>
      <c r="K276" s="102"/>
      <c r="L276" s="105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  <c r="AW276" s="19"/>
      <c r="AX276" s="19"/>
      <c r="AY276" s="19"/>
      <c r="AZ276" s="19"/>
      <c r="BA276" s="19"/>
      <c r="BB276" s="19"/>
      <c r="BC276" s="19"/>
      <c r="BD276" s="19"/>
      <c r="BE276" s="19"/>
      <c r="BF276" s="19"/>
      <c r="BG276" s="19"/>
    </row>
    <row r="277" customFormat="false" ht="15" hidden="false" customHeight="true" outlineLevel="0" collapsed="false">
      <c r="F277" s="98"/>
      <c r="G277" s="98"/>
      <c r="H277" s="98"/>
      <c r="I277" s="102"/>
      <c r="J277" s="102"/>
      <c r="K277" s="102"/>
      <c r="L277" s="105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  <c r="AV277" s="19"/>
      <c r="AW277" s="19"/>
      <c r="AX277" s="19"/>
      <c r="AY277" s="19"/>
      <c r="AZ277" s="19"/>
      <c r="BA277" s="19"/>
      <c r="BB277" s="19"/>
      <c r="BC277" s="19"/>
      <c r="BD277" s="19"/>
      <c r="BE277" s="19"/>
      <c r="BF277" s="19"/>
      <c r="BG277" s="19"/>
    </row>
    <row r="278" customFormat="false" ht="15" hidden="false" customHeight="true" outlineLevel="0" collapsed="false">
      <c r="F278" s="102"/>
      <c r="G278" s="102"/>
      <c r="H278" s="102"/>
      <c r="I278" s="102"/>
      <c r="J278" s="102"/>
      <c r="K278" s="102"/>
      <c r="L278" s="105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19"/>
      <c r="AZ278" s="19"/>
      <c r="BA278" s="19"/>
      <c r="BB278" s="19"/>
      <c r="BC278" s="19"/>
      <c r="BD278" s="19"/>
      <c r="BE278" s="19"/>
      <c r="BF278" s="19"/>
      <c r="BG278" s="19"/>
    </row>
    <row r="279" customFormat="false" ht="15" hidden="false" customHeight="true" outlineLevel="0" collapsed="false">
      <c r="F279" s="95"/>
      <c r="G279" s="95"/>
      <c r="H279" s="102"/>
      <c r="I279" s="102"/>
      <c r="J279" s="102"/>
      <c r="K279" s="102"/>
      <c r="L279" s="105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  <c r="AV279" s="19"/>
      <c r="AW279" s="19"/>
      <c r="AX279" s="19"/>
      <c r="AY279" s="19"/>
      <c r="AZ279" s="19"/>
      <c r="BA279" s="19"/>
      <c r="BB279" s="19"/>
      <c r="BC279" s="19"/>
      <c r="BD279" s="19"/>
      <c r="BE279" s="19"/>
      <c r="BF279" s="19"/>
      <c r="BG279" s="19"/>
    </row>
    <row r="280" customFormat="false" ht="15" hidden="false" customHeight="true" outlineLevel="0" collapsed="false">
      <c r="F280" s="102"/>
      <c r="G280" s="102"/>
      <c r="H280" s="102"/>
      <c r="I280" s="102"/>
      <c r="J280" s="102"/>
      <c r="K280" s="102"/>
      <c r="L280" s="105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  <c r="AU280" s="19"/>
      <c r="AV280" s="19"/>
      <c r="AW280" s="19"/>
      <c r="AX280" s="19"/>
      <c r="AY280" s="19"/>
      <c r="AZ280" s="19"/>
      <c r="BA280" s="19"/>
      <c r="BB280" s="19"/>
      <c r="BC280" s="19"/>
      <c r="BD280" s="19"/>
      <c r="BE280" s="19"/>
      <c r="BF280" s="19"/>
      <c r="BG280" s="19"/>
    </row>
    <row r="281" customFormat="false" ht="15" hidden="false" customHeight="true" outlineLevel="0" collapsed="false">
      <c r="F281" s="95"/>
      <c r="G281" s="95"/>
      <c r="H281" s="95"/>
      <c r="I281" s="102"/>
      <c r="J281" s="102"/>
      <c r="K281" s="102"/>
      <c r="L281" s="105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  <c r="AV281" s="19"/>
      <c r="AW281" s="19"/>
      <c r="AX281" s="19"/>
      <c r="AY281" s="19"/>
      <c r="AZ281" s="19"/>
      <c r="BA281" s="19"/>
      <c r="BB281" s="19"/>
      <c r="BC281" s="19"/>
      <c r="BD281" s="19"/>
      <c r="BE281" s="19"/>
      <c r="BF281" s="19"/>
      <c r="BG281" s="19"/>
    </row>
    <row r="282" customFormat="false" ht="15" hidden="false" customHeight="true" outlineLevel="0" collapsed="false">
      <c r="F282" s="95"/>
      <c r="G282" s="95"/>
      <c r="H282" s="102"/>
      <c r="I282" s="102"/>
      <c r="J282" s="102"/>
      <c r="K282" s="102"/>
      <c r="L282" s="105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  <c r="AU282" s="19"/>
      <c r="AV282" s="19"/>
      <c r="AW282" s="19"/>
      <c r="AX282" s="19"/>
      <c r="AY282" s="19"/>
      <c r="AZ282" s="19"/>
      <c r="BA282" s="19"/>
      <c r="BB282" s="19"/>
      <c r="BC282" s="19"/>
      <c r="BD282" s="19"/>
      <c r="BE282" s="19"/>
      <c r="BF282" s="19"/>
      <c r="BG282" s="19"/>
    </row>
    <row r="283" customFormat="false" ht="15" hidden="false" customHeight="true" outlineLevel="0" collapsed="false">
      <c r="F283" s="102"/>
      <c r="G283" s="102"/>
      <c r="H283" s="102"/>
      <c r="I283" s="102"/>
      <c r="J283" s="102"/>
      <c r="K283" s="102"/>
      <c r="L283" s="105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19"/>
      <c r="BF283" s="19"/>
      <c r="BG283" s="19"/>
    </row>
    <row r="284" customFormat="false" ht="15" hidden="false" customHeight="true" outlineLevel="0" collapsed="false">
      <c r="F284" s="95"/>
      <c r="G284" s="95"/>
      <c r="H284" s="102"/>
      <c r="I284" s="102"/>
      <c r="J284" s="102"/>
      <c r="K284" s="102"/>
      <c r="L284" s="105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  <c r="AV284" s="19"/>
      <c r="AW284" s="19"/>
      <c r="AX284" s="19"/>
      <c r="AY284" s="19"/>
      <c r="AZ284" s="19"/>
      <c r="BA284" s="19"/>
      <c r="BB284" s="19"/>
      <c r="BC284" s="19"/>
      <c r="BD284" s="19"/>
      <c r="BE284" s="19"/>
      <c r="BF284" s="19"/>
      <c r="BG284" s="19"/>
    </row>
    <row r="285" customFormat="false" ht="15" hidden="false" customHeight="true" outlineLevel="0" collapsed="false">
      <c r="F285" s="95"/>
      <c r="G285" s="95"/>
      <c r="H285" s="95"/>
      <c r="I285" s="95"/>
      <c r="J285" s="95"/>
      <c r="K285" s="95"/>
      <c r="L285" s="95"/>
      <c r="M285" s="95"/>
      <c r="N285" s="95"/>
      <c r="O285" s="95"/>
      <c r="P285" s="95"/>
      <c r="Q285" s="95"/>
      <c r="R285" s="95"/>
      <c r="S285" s="95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  <c r="BB285" s="19"/>
      <c r="BC285" s="19"/>
      <c r="BD285" s="19"/>
      <c r="BE285" s="19"/>
      <c r="BF285" s="19"/>
      <c r="BG285" s="19"/>
    </row>
    <row r="286" customFormat="false" ht="15" hidden="false" customHeight="true" outlineLevel="0" collapsed="false">
      <c r="F286" s="102"/>
      <c r="G286" s="102"/>
      <c r="H286" s="102"/>
      <c r="I286" s="102"/>
      <c r="J286" s="102"/>
      <c r="K286" s="102"/>
      <c r="L286" s="105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  <c r="BB286" s="19"/>
      <c r="BC286" s="19"/>
      <c r="BD286" s="19"/>
      <c r="BE286" s="19"/>
      <c r="BF286" s="19"/>
      <c r="BG286" s="19"/>
    </row>
    <row r="287" customFormat="false" ht="15" hidden="false" customHeight="true" outlineLevel="0" collapsed="false">
      <c r="F287" s="102"/>
      <c r="G287" s="102"/>
      <c r="H287" s="102"/>
      <c r="I287" s="102"/>
      <c r="J287" s="102"/>
      <c r="K287" s="102"/>
      <c r="L287" s="105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19"/>
      <c r="AZ287" s="19"/>
      <c r="BA287" s="19"/>
      <c r="BB287" s="19"/>
      <c r="BC287" s="19"/>
      <c r="BD287" s="19"/>
      <c r="BE287" s="19"/>
      <c r="BF287" s="19"/>
      <c r="BG287" s="19"/>
    </row>
    <row r="288" customFormat="false" ht="15" hidden="false" customHeight="true" outlineLevel="0" collapsed="false"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  <c r="BB288" s="19"/>
      <c r="BC288" s="19"/>
      <c r="BD288" s="19"/>
      <c r="BE288" s="19"/>
      <c r="BF288" s="19"/>
      <c r="BG288" s="19"/>
    </row>
    <row r="289" customFormat="false" ht="15" hidden="false" customHeight="true" outlineLevel="0" collapsed="false">
      <c r="F289" s="98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  <c r="AV289" s="19"/>
      <c r="AW289" s="19"/>
      <c r="AX289" s="19"/>
      <c r="AY289" s="19"/>
      <c r="AZ289" s="19"/>
      <c r="BA289" s="19"/>
      <c r="BB289" s="19"/>
      <c r="BC289" s="19"/>
      <c r="BD289" s="19"/>
      <c r="BE289" s="19"/>
      <c r="BF289" s="19"/>
      <c r="BG289" s="19"/>
    </row>
    <row r="290" customFormat="false" ht="15" hidden="false" customHeight="true" outlineLevel="0" collapsed="false"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  <c r="BB290" s="19"/>
      <c r="BC290" s="19"/>
      <c r="BD290" s="19"/>
      <c r="BE290" s="19"/>
      <c r="BF290" s="19"/>
      <c r="BG290" s="19"/>
    </row>
    <row r="291" customFormat="false" ht="15" hidden="false" customHeight="true" outlineLevel="0" collapsed="false">
      <c r="F291" s="95"/>
      <c r="G291" s="95"/>
      <c r="H291" s="95"/>
      <c r="I291" s="95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  <c r="AW291" s="19"/>
      <c r="AX291" s="19"/>
      <c r="AY291" s="19"/>
      <c r="AZ291" s="19"/>
      <c r="BA291" s="19"/>
      <c r="BB291" s="19"/>
      <c r="BC291" s="19"/>
      <c r="BD291" s="19"/>
      <c r="BE291" s="19"/>
      <c r="BF291" s="19"/>
      <c r="BG291" s="19"/>
    </row>
    <row r="292" customFormat="false" ht="15" hidden="false" customHeight="true" outlineLevel="0" collapsed="false">
      <c r="F292" s="95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  <c r="AW292" s="19"/>
      <c r="AX292" s="19"/>
      <c r="AY292" s="19"/>
      <c r="AZ292" s="19"/>
      <c r="BA292" s="19"/>
      <c r="BB292" s="19"/>
      <c r="BC292" s="19"/>
      <c r="BD292" s="19"/>
      <c r="BE292" s="19"/>
      <c r="BF292" s="19"/>
      <c r="BG292" s="19"/>
    </row>
    <row r="293" customFormat="false" ht="15" hidden="false" customHeight="true" outlineLevel="0" collapsed="false">
      <c r="F293" s="95"/>
      <c r="G293" s="95"/>
      <c r="H293" s="95"/>
      <c r="I293" s="95"/>
      <c r="J293" s="95"/>
      <c r="K293" s="95"/>
      <c r="L293" s="95"/>
      <c r="M293" s="95"/>
      <c r="N293" s="95"/>
      <c r="O293" s="95"/>
      <c r="P293" s="95"/>
      <c r="Q293" s="95"/>
      <c r="R293" s="95"/>
      <c r="S293" s="95"/>
      <c r="T293" s="95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  <c r="BB293" s="19"/>
      <c r="BC293" s="19"/>
      <c r="BD293" s="19"/>
      <c r="BE293" s="19"/>
      <c r="BF293" s="19"/>
      <c r="BG293" s="19"/>
    </row>
    <row r="294" customFormat="false" ht="15" hidden="false" customHeight="true" outlineLevel="0" collapsed="false"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  <c r="AV294" s="19"/>
      <c r="AW294" s="19"/>
      <c r="AX294" s="19"/>
      <c r="AY294" s="19"/>
      <c r="AZ294" s="19"/>
      <c r="BA294" s="19"/>
      <c r="BB294" s="19"/>
      <c r="BC294" s="19"/>
      <c r="BD294" s="19"/>
      <c r="BE294" s="19"/>
      <c r="BF294" s="19"/>
      <c r="BG294" s="19"/>
    </row>
    <row r="295" customFormat="false" ht="15" hidden="false" customHeight="true" outlineLevel="0" collapsed="false">
      <c r="F295" s="95"/>
      <c r="G295" s="95"/>
      <c r="H295" s="95"/>
      <c r="I295" s="95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95"/>
      <c r="W295" s="95"/>
      <c r="X295" s="95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  <c r="AW295" s="19"/>
      <c r="AX295" s="19"/>
      <c r="AY295" s="19"/>
      <c r="AZ295" s="19"/>
      <c r="BA295" s="19"/>
      <c r="BB295" s="19"/>
      <c r="BC295" s="19"/>
      <c r="BD295" s="19"/>
      <c r="BE295" s="19"/>
      <c r="BF295" s="19"/>
      <c r="BG295" s="19"/>
    </row>
    <row r="296" customFormat="false" ht="15" hidden="false" customHeight="true" outlineLevel="0" collapsed="false"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  <c r="AV296" s="19"/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</row>
    <row r="297" customFormat="false" ht="15" hidden="false" customHeight="true" outlineLevel="0" collapsed="false"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  <c r="AW297" s="19"/>
      <c r="AX297" s="19"/>
      <c r="AY297" s="19"/>
      <c r="AZ297" s="19"/>
      <c r="BA297" s="19"/>
      <c r="BB297" s="19"/>
      <c r="BC297" s="19"/>
      <c r="BD297" s="19"/>
      <c r="BE297" s="19"/>
      <c r="BF297" s="19"/>
      <c r="BG297" s="19"/>
    </row>
    <row r="298" customFormat="false" ht="15" hidden="false" customHeight="true" outlineLevel="0" collapsed="false">
      <c r="F298" s="96"/>
      <c r="G298" s="96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  <c r="BB298" s="19"/>
      <c r="BC298" s="19"/>
      <c r="BD298" s="19"/>
      <c r="BE298" s="19"/>
      <c r="BF298" s="19"/>
      <c r="BG298" s="19"/>
    </row>
    <row r="299" customFormat="false" ht="15" hidden="false" customHeight="true" outlineLevel="0" collapsed="false"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  <c r="AV299" s="19"/>
      <c r="AW299" s="19"/>
      <c r="AX299" s="19"/>
      <c r="AY299" s="19"/>
      <c r="AZ299" s="19"/>
      <c r="BA299" s="19"/>
      <c r="BB299" s="19"/>
      <c r="BC299" s="19"/>
      <c r="BD299" s="19"/>
      <c r="BE299" s="19"/>
      <c r="BF299" s="19"/>
      <c r="BG299" s="19"/>
    </row>
    <row r="300" customFormat="false" ht="15" hidden="false" customHeight="true" outlineLevel="0" collapsed="false">
      <c r="F300" s="107"/>
      <c r="G300" s="107"/>
      <c r="H300" s="107"/>
      <c r="I300" s="107"/>
      <c r="J300" s="107"/>
      <c r="K300" s="107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19"/>
      <c r="AZ300" s="19"/>
      <c r="BA300" s="19"/>
      <c r="BB300" s="19"/>
      <c r="BC300" s="19"/>
      <c r="BD300" s="19"/>
      <c r="BE300" s="19"/>
      <c r="BF300" s="19"/>
      <c r="BG300" s="19"/>
    </row>
    <row r="301" customFormat="false" ht="15" hidden="false" customHeight="true" outlineLevel="0" collapsed="false">
      <c r="F301" s="95"/>
      <c r="G301" s="95"/>
      <c r="H301" s="95"/>
      <c r="I301" s="95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  <c r="AW301" s="19"/>
      <c r="AX301" s="19"/>
      <c r="AY301" s="19"/>
      <c r="AZ301" s="19"/>
      <c r="BA301" s="19"/>
      <c r="BB301" s="19"/>
      <c r="BC301" s="19"/>
      <c r="BD301" s="19"/>
      <c r="BE301" s="19"/>
      <c r="BF301" s="19"/>
      <c r="BG301" s="19"/>
    </row>
    <row r="302" customFormat="false" ht="15" hidden="false" customHeight="true" outlineLevel="0" collapsed="false"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  <c r="AW302" s="19"/>
      <c r="AX302" s="19"/>
      <c r="AY302" s="19"/>
      <c r="AZ302" s="19"/>
      <c r="BA302" s="19"/>
      <c r="BB302" s="19"/>
      <c r="BC302" s="19"/>
      <c r="BD302" s="19"/>
      <c r="BE302" s="19"/>
      <c r="BF302" s="19"/>
      <c r="BG302" s="19"/>
    </row>
    <row r="303" customFormat="false" ht="15" hidden="false" customHeight="true" outlineLevel="0" collapsed="false">
      <c r="F303" s="107"/>
      <c r="G303" s="107"/>
      <c r="H303" s="107"/>
      <c r="I303" s="107"/>
      <c r="J303" s="107"/>
      <c r="K303" s="107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19"/>
      <c r="AZ303" s="19"/>
      <c r="BA303" s="19"/>
      <c r="BB303" s="19"/>
      <c r="BC303" s="19"/>
      <c r="BD303" s="19"/>
      <c r="BE303" s="19"/>
      <c r="BF303" s="19"/>
      <c r="BG303" s="19"/>
    </row>
    <row r="304" customFormat="false" ht="15" hidden="false" customHeight="true" outlineLevel="0" collapsed="false">
      <c r="F304" s="95"/>
      <c r="G304" s="95"/>
      <c r="H304" s="95"/>
      <c r="I304" s="95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  <c r="AV304" s="19"/>
      <c r="AW304" s="19"/>
      <c r="AX304" s="19"/>
      <c r="AY304" s="19"/>
      <c r="AZ304" s="19"/>
      <c r="BA304" s="19"/>
      <c r="BB304" s="19"/>
      <c r="BC304" s="19"/>
      <c r="BD304" s="19"/>
      <c r="BE304" s="19"/>
      <c r="BF304" s="19"/>
      <c r="BG304" s="19"/>
    </row>
    <row r="305" customFormat="false" ht="15" hidden="false" customHeight="true" outlineLevel="0" collapsed="false"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19"/>
      <c r="AZ305" s="19"/>
      <c r="BA305" s="19"/>
      <c r="BB305" s="19"/>
      <c r="BC305" s="19"/>
      <c r="BD305" s="19"/>
      <c r="BE305" s="19"/>
      <c r="BF305" s="19"/>
      <c r="BG305" s="19"/>
    </row>
    <row r="306" customFormat="false" ht="15" hidden="false" customHeight="true" outlineLevel="0" collapsed="false"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  <c r="AU306" s="19"/>
      <c r="AV306" s="19"/>
      <c r="AW306" s="19"/>
      <c r="AX306" s="19"/>
      <c r="AY306" s="19"/>
      <c r="AZ306" s="19"/>
      <c r="BA306" s="19"/>
      <c r="BB306" s="19"/>
      <c r="BC306" s="19"/>
      <c r="BD306" s="19"/>
      <c r="BE306" s="19"/>
      <c r="BF306" s="19"/>
      <c r="BG306" s="19"/>
    </row>
    <row r="307" customFormat="false" ht="15" hidden="false" customHeight="true" outlineLevel="0" collapsed="false"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  <c r="BB307" s="19"/>
      <c r="BC307" s="19"/>
      <c r="BD307" s="19"/>
      <c r="BE307" s="19"/>
      <c r="BF307" s="19"/>
      <c r="BG307" s="19"/>
    </row>
    <row r="308" customFormat="false" ht="15" hidden="false" customHeight="true" outlineLevel="0" collapsed="false">
      <c r="F308" s="98"/>
      <c r="G308" s="98"/>
      <c r="H308" s="98"/>
      <c r="I308" s="98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  <c r="AU308" s="19"/>
      <c r="AV308" s="19"/>
      <c r="AW308" s="19"/>
      <c r="AX308" s="19"/>
      <c r="AY308" s="19"/>
      <c r="AZ308" s="19"/>
      <c r="BA308" s="19"/>
      <c r="BB308" s="19"/>
      <c r="BC308" s="19"/>
      <c r="BD308" s="19"/>
      <c r="BE308" s="19"/>
      <c r="BF308" s="19"/>
      <c r="BG308" s="19"/>
    </row>
    <row r="309" customFormat="false" ht="15" hidden="false" customHeight="true" outlineLevel="0" collapsed="false"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  <c r="AV309" s="19"/>
      <c r="AW309" s="19"/>
      <c r="AX309" s="19"/>
      <c r="AY309" s="19"/>
      <c r="AZ309" s="19"/>
      <c r="BA309" s="19"/>
      <c r="BB309" s="19"/>
      <c r="BC309" s="19"/>
      <c r="BD309" s="19"/>
      <c r="BE309" s="19"/>
      <c r="BF309" s="19"/>
      <c r="BG309" s="19"/>
    </row>
    <row r="310" customFormat="false" ht="15" hidden="false" customHeight="true" outlineLevel="0" collapsed="false">
      <c r="F310" s="95"/>
      <c r="G310" s="95"/>
      <c r="H310" s="95"/>
      <c r="I310" s="95"/>
      <c r="J310" s="95"/>
      <c r="K310" s="95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  <c r="AU310" s="19"/>
      <c r="AV310" s="19"/>
      <c r="AW310" s="19"/>
      <c r="AX310" s="19"/>
      <c r="AY310" s="19"/>
      <c r="AZ310" s="19"/>
      <c r="BA310" s="19"/>
      <c r="BB310" s="19"/>
      <c r="BC310" s="19"/>
      <c r="BD310" s="19"/>
      <c r="BE310" s="19"/>
      <c r="BF310" s="19"/>
      <c r="BG310" s="19"/>
    </row>
    <row r="311" customFormat="false" ht="15" hidden="false" customHeight="true" outlineLevel="0" collapsed="false">
      <c r="F311" s="95"/>
      <c r="G311" s="95"/>
      <c r="H311" s="95"/>
      <c r="I311" s="95"/>
      <c r="J311" s="95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  <c r="AU311" s="19"/>
      <c r="AV311" s="19"/>
      <c r="AW311" s="19"/>
      <c r="AX311" s="19"/>
      <c r="AY311" s="19"/>
      <c r="AZ311" s="19"/>
      <c r="BA311" s="19"/>
      <c r="BB311" s="19"/>
      <c r="BC311" s="19"/>
      <c r="BD311" s="19"/>
      <c r="BE311" s="19"/>
      <c r="BF311" s="19"/>
      <c r="BG311" s="19"/>
    </row>
    <row r="312" customFormat="false" ht="15" hidden="false" customHeight="true" outlineLevel="0" collapsed="false"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19"/>
      <c r="AZ312" s="19"/>
      <c r="BA312" s="19"/>
      <c r="BB312" s="19"/>
      <c r="BC312" s="19"/>
      <c r="BD312" s="19"/>
      <c r="BE312" s="19"/>
      <c r="BF312" s="19"/>
      <c r="BG312" s="19"/>
    </row>
    <row r="313" customFormat="false" ht="15" hidden="false" customHeight="true" outlineLevel="0" collapsed="false"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  <c r="BA313" s="19"/>
      <c r="BB313" s="19"/>
      <c r="BC313" s="19"/>
      <c r="BD313" s="19"/>
      <c r="BE313" s="19"/>
      <c r="BF313" s="19"/>
      <c r="BG313" s="19"/>
    </row>
    <row r="314" customFormat="false" ht="15" hidden="false" customHeight="true" outlineLevel="0" collapsed="false"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  <c r="BB314" s="19"/>
      <c r="BC314" s="19"/>
      <c r="BD314" s="19"/>
      <c r="BE314" s="19"/>
      <c r="BF314" s="19"/>
      <c r="BG314" s="19"/>
    </row>
    <row r="315" customFormat="false" ht="15" hidden="false" customHeight="true" outlineLevel="0" collapsed="false"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  <c r="BA315" s="19"/>
      <c r="BB315" s="19"/>
      <c r="BC315" s="19"/>
      <c r="BD315" s="19"/>
      <c r="BE315" s="19"/>
      <c r="BF315" s="19"/>
      <c r="BG315" s="19"/>
    </row>
    <row r="316" customFormat="false" ht="15" hidden="false" customHeight="true" outlineLevel="0" collapsed="false"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  <c r="BA316" s="19"/>
      <c r="BB316" s="19"/>
      <c r="BC316" s="19"/>
      <c r="BD316" s="19"/>
      <c r="BE316" s="19"/>
      <c r="BF316" s="19"/>
      <c r="BG316" s="19"/>
    </row>
    <row r="317" customFormat="false" ht="15" hidden="false" customHeight="true" outlineLevel="0" collapsed="false"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  <c r="BA317" s="19"/>
      <c r="BB317" s="19"/>
      <c r="BC317" s="19"/>
      <c r="BD317" s="19"/>
      <c r="BE317" s="19"/>
      <c r="BF317" s="19"/>
      <c r="BG317" s="19"/>
    </row>
    <row r="318" customFormat="false" ht="15" hidden="false" customHeight="true" outlineLevel="0" collapsed="false"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  <c r="BA318" s="19"/>
      <c r="BB318" s="19"/>
      <c r="BC318" s="19"/>
      <c r="BD318" s="19"/>
      <c r="BE318" s="19"/>
      <c r="BF318" s="19"/>
      <c r="BG318" s="19"/>
    </row>
    <row r="319" customFormat="false" ht="15" hidden="false" customHeight="true" outlineLevel="0" collapsed="false"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  <c r="BA319" s="19"/>
      <c r="BB319" s="19"/>
      <c r="BC319" s="19"/>
      <c r="BD319" s="19"/>
      <c r="BE319" s="19"/>
      <c r="BF319" s="19"/>
      <c r="BG319" s="19"/>
    </row>
    <row r="320" customFormat="false" ht="15" hidden="false" customHeight="true" outlineLevel="0" collapsed="false"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  <c r="BB320" s="19"/>
      <c r="BC320" s="19"/>
      <c r="BD320" s="19"/>
      <c r="BE320" s="19"/>
      <c r="BF320" s="19"/>
      <c r="BG320" s="19"/>
    </row>
    <row r="321" customFormat="false" ht="15" hidden="false" customHeight="true" outlineLevel="0" collapsed="false"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  <c r="BA321" s="19"/>
      <c r="BB321" s="19"/>
      <c r="BC321" s="19"/>
      <c r="BD321" s="19"/>
      <c r="BE321" s="19"/>
      <c r="BF321" s="19"/>
      <c r="BG321" s="19"/>
    </row>
    <row r="322" customFormat="false" ht="15" hidden="false" customHeight="true" outlineLevel="0" collapsed="false"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  <c r="BB322" s="19"/>
      <c r="BC322" s="19"/>
      <c r="BD322" s="19"/>
      <c r="BE322" s="19"/>
      <c r="BF322" s="19"/>
      <c r="BG322" s="19"/>
    </row>
    <row r="323" customFormat="false" ht="15" hidden="false" customHeight="true" outlineLevel="0" collapsed="false"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  <c r="BA323" s="19"/>
      <c r="BB323" s="19"/>
      <c r="BC323" s="19"/>
      <c r="BD323" s="19"/>
      <c r="BE323" s="19"/>
      <c r="BF323" s="19"/>
      <c r="BG323" s="19"/>
    </row>
    <row r="324" customFormat="false" ht="15" hidden="false" customHeight="true" outlineLevel="0" collapsed="false">
      <c r="I324" s="95"/>
      <c r="J324" s="95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  <c r="BA324" s="19"/>
      <c r="BB324" s="19"/>
      <c r="BC324" s="19"/>
      <c r="BD324" s="19"/>
      <c r="BE324" s="19"/>
      <c r="BF324" s="19"/>
      <c r="BG324" s="19"/>
    </row>
    <row r="325" customFormat="false" ht="15" hidden="false" customHeight="true" outlineLevel="0" collapsed="false"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  <c r="BA325" s="19"/>
      <c r="BB325" s="19"/>
      <c r="BC325" s="19"/>
      <c r="BD325" s="19"/>
      <c r="BE325" s="19"/>
      <c r="BF325" s="19"/>
      <c r="BG325" s="19"/>
    </row>
    <row r="326" customFormat="false" ht="15" hidden="false" customHeight="true" outlineLevel="0" collapsed="false">
      <c r="I326" s="95"/>
      <c r="J326" s="95"/>
      <c r="K326" s="95"/>
      <c r="L326" s="95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  <c r="AV326" s="19"/>
      <c r="AW326" s="19"/>
      <c r="AX326" s="19"/>
      <c r="AY326" s="19"/>
      <c r="AZ326" s="19"/>
      <c r="BA326" s="19"/>
      <c r="BB326" s="19"/>
      <c r="BC326" s="19"/>
      <c r="BD326" s="19"/>
      <c r="BE326" s="19"/>
      <c r="BF326" s="19"/>
      <c r="BG326" s="19"/>
    </row>
    <row r="327" customFormat="false" ht="15" hidden="false" customHeight="true" outlineLevel="0" collapsed="false"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  <c r="AU327" s="19"/>
      <c r="AV327" s="19"/>
      <c r="AW327" s="19"/>
      <c r="AX327" s="19"/>
      <c r="AY327" s="19"/>
      <c r="AZ327" s="19"/>
      <c r="BA327" s="19"/>
      <c r="BB327" s="19"/>
      <c r="BC327" s="19"/>
      <c r="BD327" s="19"/>
      <c r="BE327" s="19"/>
      <c r="BF327" s="19"/>
      <c r="BG327" s="19"/>
    </row>
    <row r="328" customFormat="false" ht="15" hidden="false" customHeight="true" outlineLevel="0" collapsed="false">
      <c r="I328" s="95"/>
      <c r="J328" s="95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  <c r="AV328" s="19"/>
      <c r="AW328" s="19"/>
      <c r="AX328" s="19"/>
      <c r="AY328" s="19"/>
      <c r="AZ328" s="19"/>
      <c r="BA328" s="19"/>
      <c r="BB328" s="19"/>
      <c r="BC328" s="19"/>
      <c r="BD328" s="19"/>
      <c r="BE328" s="19"/>
      <c r="BF328" s="19"/>
      <c r="BG328" s="19"/>
    </row>
    <row r="329" customFormat="false" ht="15" hidden="false" customHeight="true" outlineLevel="0" collapsed="false"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  <c r="AV329" s="19"/>
      <c r="AW329" s="19"/>
      <c r="AX329" s="19"/>
      <c r="AY329" s="19"/>
      <c r="AZ329" s="19"/>
      <c r="BA329" s="19"/>
      <c r="BB329" s="19"/>
      <c r="BC329" s="19"/>
      <c r="BD329" s="19"/>
      <c r="BE329" s="19"/>
      <c r="BF329" s="19"/>
      <c r="BG329" s="19"/>
    </row>
    <row r="330" customFormat="false" ht="15" hidden="false" customHeight="true" outlineLevel="0" collapsed="false">
      <c r="I330" s="95"/>
      <c r="J330" s="95"/>
      <c r="K330" s="95"/>
      <c r="L330" s="95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  <c r="BA330" s="19"/>
      <c r="BB330" s="19"/>
      <c r="BC330" s="19"/>
      <c r="BD330" s="19"/>
      <c r="BE330" s="19"/>
      <c r="BF330" s="19"/>
      <c r="BG330" s="19"/>
    </row>
    <row r="331" customFormat="false" ht="15" hidden="false" customHeight="true" outlineLevel="0" collapsed="false"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  <c r="AV331" s="19"/>
      <c r="AW331" s="19"/>
      <c r="AX331" s="19"/>
      <c r="AY331" s="19"/>
      <c r="AZ331" s="19"/>
      <c r="BA331" s="19"/>
      <c r="BB331" s="19"/>
      <c r="BC331" s="19"/>
      <c r="BD331" s="19"/>
      <c r="BE331" s="19"/>
      <c r="BF331" s="19"/>
      <c r="BG331" s="19"/>
    </row>
    <row r="332" customFormat="false" ht="15" hidden="false" customHeight="true" outlineLevel="0" collapsed="false">
      <c r="AK332" s="19"/>
      <c r="AL332" s="19"/>
      <c r="AM332" s="19"/>
      <c r="AN332" s="19"/>
      <c r="AO332" s="19"/>
      <c r="AP332" s="19"/>
      <c r="AQ332" s="19"/>
      <c r="AR332" s="19"/>
      <c r="AS332" s="19"/>
      <c r="AT332" s="19"/>
      <c r="AU332" s="19"/>
      <c r="AV332" s="19"/>
      <c r="AW332" s="19"/>
      <c r="AX332" s="19"/>
      <c r="AY332" s="19"/>
      <c r="AZ332" s="19"/>
      <c r="BA332" s="19"/>
      <c r="BB332" s="19"/>
      <c r="BC332" s="19"/>
      <c r="BD332" s="19"/>
      <c r="BE332" s="19"/>
      <c r="BF332" s="19"/>
      <c r="BG332" s="19"/>
    </row>
    <row r="333" customFormat="false" ht="15" hidden="false" customHeight="true" outlineLevel="0" collapsed="false">
      <c r="AK333" s="19"/>
      <c r="AL333" s="19"/>
      <c r="AM333" s="19"/>
      <c r="AN333" s="19"/>
      <c r="AO333" s="19"/>
      <c r="AP333" s="19"/>
      <c r="AQ333" s="19"/>
      <c r="AR333" s="19"/>
      <c r="AS333" s="19"/>
      <c r="AT333" s="19"/>
      <c r="AU333" s="19"/>
      <c r="AV333" s="19"/>
      <c r="AW333" s="19"/>
      <c r="AX333" s="19"/>
      <c r="AY333" s="19"/>
      <c r="AZ333" s="19"/>
      <c r="BA333" s="19"/>
      <c r="BB333" s="19"/>
      <c r="BC333" s="19"/>
      <c r="BD333" s="19"/>
      <c r="BE333" s="19"/>
      <c r="BF333" s="19"/>
      <c r="BG333" s="19"/>
    </row>
    <row r="334" customFormat="false" ht="15" hidden="false" customHeight="true" outlineLevel="0" collapsed="false">
      <c r="AK334" s="19"/>
      <c r="AL334" s="19"/>
      <c r="AM334" s="19"/>
      <c r="AN334" s="19"/>
      <c r="AO334" s="19"/>
      <c r="AP334" s="19"/>
      <c r="AQ334" s="19"/>
      <c r="AR334" s="19"/>
      <c r="AS334" s="19"/>
      <c r="AT334" s="19"/>
      <c r="AU334" s="19"/>
      <c r="AV334" s="19"/>
      <c r="AW334" s="19"/>
      <c r="AX334" s="19"/>
      <c r="AY334" s="19"/>
      <c r="AZ334" s="19"/>
      <c r="BA334" s="19"/>
      <c r="BB334" s="19"/>
      <c r="BC334" s="19"/>
      <c r="BD334" s="19"/>
      <c r="BE334" s="19"/>
      <c r="BF334" s="19"/>
      <c r="BG334" s="19"/>
    </row>
    <row r="335" customFormat="false" ht="15" hidden="false" customHeight="true" outlineLevel="0" collapsed="false">
      <c r="AK335" s="19"/>
      <c r="AL335" s="19"/>
      <c r="AM335" s="19"/>
      <c r="AN335" s="19"/>
      <c r="AO335" s="19"/>
      <c r="AP335" s="19"/>
      <c r="AQ335" s="19"/>
      <c r="AR335" s="19"/>
      <c r="AS335" s="19"/>
      <c r="AT335" s="19"/>
      <c r="AU335" s="19"/>
      <c r="AV335" s="19"/>
      <c r="AW335" s="19"/>
      <c r="AX335" s="19"/>
      <c r="AY335" s="19"/>
      <c r="AZ335" s="19"/>
      <c r="BA335" s="19"/>
      <c r="BB335" s="19"/>
      <c r="BC335" s="19"/>
      <c r="BD335" s="19"/>
      <c r="BE335" s="19"/>
      <c r="BF335" s="19"/>
      <c r="BG335" s="19"/>
    </row>
    <row r="336" customFormat="false" ht="15" hidden="false" customHeight="true" outlineLevel="0" collapsed="false">
      <c r="AK336" s="19"/>
      <c r="AL336" s="19"/>
      <c r="AM336" s="19"/>
      <c r="AN336" s="19"/>
      <c r="AO336" s="19"/>
      <c r="AP336" s="19"/>
      <c r="AQ336" s="19"/>
      <c r="AR336" s="19"/>
      <c r="AS336" s="19"/>
      <c r="AT336" s="19"/>
      <c r="AU336" s="19"/>
      <c r="AV336" s="19"/>
      <c r="AW336" s="19"/>
      <c r="AX336" s="19"/>
      <c r="AY336" s="19"/>
      <c r="AZ336" s="19"/>
      <c r="BA336" s="19"/>
      <c r="BB336" s="19"/>
      <c r="BC336" s="19"/>
      <c r="BD336" s="19"/>
      <c r="BE336" s="19"/>
      <c r="BF336" s="19"/>
      <c r="BG336" s="19"/>
    </row>
    <row r="337" customFormat="false" ht="15" hidden="false" customHeight="true" outlineLevel="0" collapsed="false">
      <c r="AK337" s="19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  <c r="AV337" s="19"/>
      <c r="AW337" s="19"/>
      <c r="AX337" s="19"/>
      <c r="AY337" s="19"/>
      <c r="AZ337" s="19"/>
      <c r="BA337" s="19"/>
      <c r="BB337" s="19"/>
      <c r="BC337" s="19"/>
      <c r="BD337" s="19"/>
      <c r="BE337" s="19"/>
      <c r="BF337" s="19"/>
      <c r="BG337" s="19"/>
    </row>
    <row r="338" customFormat="false" ht="15" hidden="false" customHeight="true" outlineLevel="0" collapsed="false">
      <c r="AK338" s="19"/>
      <c r="AL338" s="19"/>
      <c r="AM338" s="19"/>
      <c r="AN338" s="19"/>
      <c r="AO338" s="19"/>
      <c r="AP338" s="19"/>
      <c r="AQ338" s="19"/>
      <c r="AR338" s="19"/>
      <c r="AS338" s="19"/>
      <c r="AT338" s="19"/>
      <c r="AU338" s="19"/>
      <c r="AV338" s="19"/>
      <c r="AW338" s="19"/>
      <c r="AX338" s="19"/>
      <c r="AY338" s="19"/>
      <c r="AZ338" s="19"/>
      <c r="BA338" s="19"/>
      <c r="BB338" s="19"/>
      <c r="BC338" s="19"/>
      <c r="BD338" s="19"/>
      <c r="BE338" s="19"/>
      <c r="BF338" s="19"/>
      <c r="BG338" s="19"/>
    </row>
    <row r="339" customFormat="false" ht="15" hidden="false" customHeight="true" outlineLevel="0" collapsed="false">
      <c r="I339" s="95"/>
      <c r="AK339" s="19"/>
      <c r="AL339" s="19"/>
      <c r="AM339" s="19"/>
      <c r="AN339" s="19"/>
      <c r="AO339" s="19"/>
      <c r="AP339" s="19"/>
      <c r="AQ339" s="19"/>
      <c r="AR339" s="19"/>
      <c r="AS339" s="19"/>
      <c r="AT339" s="19"/>
      <c r="AU339" s="19"/>
      <c r="AV339" s="19"/>
      <c r="AW339" s="19"/>
      <c r="AX339" s="19"/>
      <c r="AY339" s="19"/>
      <c r="AZ339" s="19"/>
      <c r="BA339" s="19"/>
      <c r="BB339" s="19"/>
      <c r="BC339" s="19"/>
      <c r="BD339" s="19"/>
      <c r="BE339" s="19"/>
      <c r="BF339" s="19"/>
      <c r="BG339" s="19"/>
    </row>
    <row r="340" customFormat="false" ht="15" hidden="false" customHeight="true" outlineLevel="0" collapsed="false">
      <c r="AK340" s="19"/>
      <c r="AL340" s="19"/>
      <c r="AM340" s="19"/>
      <c r="AN340" s="19"/>
      <c r="AO340" s="19"/>
      <c r="AP340" s="19"/>
      <c r="AQ340" s="19"/>
      <c r="AR340" s="19"/>
      <c r="AS340" s="19"/>
      <c r="AT340" s="19"/>
      <c r="AU340" s="19"/>
      <c r="AV340" s="19"/>
      <c r="AW340" s="19"/>
      <c r="AX340" s="19"/>
      <c r="AY340" s="19"/>
      <c r="AZ340" s="19"/>
      <c r="BA340" s="19"/>
      <c r="BB340" s="19"/>
      <c r="BC340" s="19"/>
      <c r="BD340" s="19"/>
      <c r="BE340" s="19"/>
      <c r="BF340" s="19"/>
      <c r="BG340" s="19"/>
    </row>
    <row r="341" customFormat="false" ht="15" hidden="false" customHeight="true" outlineLevel="0" collapsed="false">
      <c r="I341" s="95"/>
      <c r="J341" s="95"/>
      <c r="AK341" s="19"/>
      <c r="AL341" s="19"/>
      <c r="AM341" s="19"/>
      <c r="AN341" s="19"/>
      <c r="AO341" s="19"/>
      <c r="AP341" s="19"/>
      <c r="AQ341" s="19"/>
      <c r="AR341" s="19"/>
      <c r="AS341" s="19"/>
      <c r="AT341" s="19"/>
      <c r="AU341" s="19"/>
      <c r="AV341" s="19"/>
      <c r="AW341" s="19"/>
      <c r="AX341" s="19"/>
      <c r="AY341" s="19"/>
      <c r="AZ341" s="19"/>
      <c r="BA341" s="19"/>
      <c r="BB341" s="19"/>
      <c r="BC341" s="19"/>
      <c r="BD341" s="19"/>
      <c r="BE341" s="19"/>
      <c r="BF341" s="19"/>
      <c r="BG341" s="19"/>
    </row>
    <row r="342" customFormat="false" ht="15" hidden="false" customHeight="true" outlineLevel="0" collapsed="false">
      <c r="AK342" s="19"/>
      <c r="AL342" s="19"/>
      <c r="AM342" s="19"/>
      <c r="AN342" s="19"/>
      <c r="AO342" s="19"/>
      <c r="AP342" s="19"/>
      <c r="AQ342" s="19"/>
      <c r="AR342" s="19"/>
      <c r="AS342" s="19"/>
      <c r="AT342" s="19"/>
      <c r="AU342" s="19"/>
      <c r="AV342" s="19"/>
      <c r="AW342" s="19"/>
      <c r="AX342" s="19"/>
      <c r="AY342" s="19"/>
      <c r="AZ342" s="19"/>
      <c r="BA342" s="19"/>
      <c r="BB342" s="19"/>
      <c r="BC342" s="19"/>
      <c r="BD342" s="19"/>
      <c r="BE342" s="19"/>
      <c r="BF342" s="19"/>
      <c r="BG342" s="19"/>
    </row>
    <row r="343" customFormat="false" ht="15" hidden="false" customHeight="true" outlineLevel="0" collapsed="false">
      <c r="I343" s="95"/>
      <c r="AK343" s="19"/>
      <c r="AL343" s="19"/>
      <c r="AM343" s="19"/>
      <c r="AN343" s="19"/>
      <c r="AO343" s="19"/>
      <c r="AP343" s="19"/>
      <c r="AQ343" s="19"/>
      <c r="AR343" s="19"/>
      <c r="AS343" s="19"/>
      <c r="AT343" s="19"/>
      <c r="AU343" s="19"/>
      <c r="AV343" s="19"/>
      <c r="AW343" s="19"/>
      <c r="AX343" s="19"/>
      <c r="AY343" s="19"/>
      <c r="AZ343" s="19"/>
      <c r="BA343" s="19"/>
      <c r="BB343" s="19"/>
      <c r="BC343" s="19"/>
      <c r="BD343" s="19"/>
      <c r="BE343" s="19"/>
      <c r="BF343" s="19"/>
      <c r="BG343" s="19"/>
    </row>
    <row r="344" customFormat="false" ht="15" hidden="false" customHeight="true" outlineLevel="0" collapsed="false">
      <c r="AK344" s="19"/>
      <c r="AL344" s="19"/>
      <c r="AM344" s="19"/>
      <c r="AN344" s="19"/>
      <c r="AO344" s="19"/>
      <c r="AP344" s="19"/>
      <c r="AQ344" s="19"/>
      <c r="AR344" s="19"/>
      <c r="AS344" s="19"/>
      <c r="AT344" s="19"/>
      <c r="AU344" s="19"/>
      <c r="AV344" s="19"/>
      <c r="AW344" s="19"/>
      <c r="AX344" s="19"/>
      <c r="AY344" s="19"/>
      <c r="AZ344" s="19"/>
      <c r="BA344" s="19"/>
      <c r="BB344" s="19"/>
      <c r="BC344" s="19"/>
      <c r="BD344" s="19"/>
      <c r="BE344" s="19"/>
      <c r="BF344" s="19"/>
      <c r="BG344" s="19"/>
    </row>
    <row r="345" customFormat="false" ht="15" hidden="false" customHeight="true" outlineLevel="0" collapsed="false">
      <c r="AK345" s="19"/>
      <c r="AL345" s="19"/>
      <c r="AM345" s="19"/>
      <c r="AN345" s="19"/>
      <c r="AO345" s="19"/>
      <c r="AP345" s="19"/>
      <c r="AQ345" s="19"/>
      <c r="AR345" s="19"/>
      <c r="AS345" s="19"/>
      <c r="AT345" s="19"/>
      <c r="AU345" s="19"/>
      <c r="AV345" s="19"/>
      <c r="AW345" s="19"/>
      <c r="AX345" s="19"/>
      <c r="AY345" s="19"/>
      <c r="AZ345" s="19"/>
      <c r="BA345" s="19"/>
      <c r="BB345" s="19"/>
      <c r="BC345" s="19"/>
      <c r="BD345" s="19"/>
      <c r="BE345" s="19"/>
      <c r="BF345" s="19"/>
      <c r="BG345" s="19"/>
    </row>
    <row r="346" customFormat="false" ht="15" hidden="false" customHeight="true" outlineLevel="0" collapsed="false">
      <c r="AK346" s="19"/>
      <c r="AL346" s="19"/>
      <c r="AM346" s="19"/>
      <c r="AN346" s="19"/>
      <c r="AO346" s="19"/>
      <c r="AP346" s="19"/>
      <c r="AQ346" s="19"/>
      <c r="AR346" s="19"/>
      <c r="AS346" s="19"/>
      <c r="AT346" s="19"/>
      <c r="AU346" s="19"/>
      <c r="AV346" s="19"/>
      <c r="AW346" s="19"/>
      <c r="AX346" s="19"/>
      <c r="AY346" s="19"/>
      <c r="AZ346" s="19"/>
      <c r="BA346" s="19"/>
      <c r="BB346" s="19"/>
      <c r="BC346" s="19"/>
      <c r="BD346" s="19"/>
      <c r="BE346" s="19"/>
      <c r="BF346" s="19"/>
      <c r="BG346" s="19"/>
    </row>
    <row r="347" customFormat="false" ht="15" hidden="false" customHeight="true" outlineLevel="0" collapsed="false">
      <c r="AK347" s="19"/>
      <c r="AL347" s="19"/>
      <c r="AM347" s="19"/>
      <c r="AN347" s="19"/>
      <c r="AO347" s="19"/>
      <c r="AP347" s="19"/>
      <c r="AQ347" s="19"/>
      <c r="AR347" s="19"/>
      <c r="AS347" s="19"/>
      <c r="AT347" s="19"/>
      <c r="AU347" s="19"/>
      <c r="AV347" s="19"/>
      <c r="AW347" s="19"/>
      <c r="AX347" s="19"/>
      <c r="AY347" s="19"/>
      <c r="AZ347" s="19"/>
      <c r="BA347" s="19"/>
      <c r="BB347" s="19"/>
      <c r="BC347" s="19"/>
      <c r="BD347" s="19"/>
      <c r="BE347" s="19"/>
      <c r="BF347" s="19"/>
      <c r="BG347" s="19"/>
    </row>
    <row r="348" customFormat="false" ht="15" hidden="false" customHeight="true" outlineLevel="0" collapsed="false">
      <c r="AK348" s="19"/>
      <c r="AL348" s="19"/>
      <c r="AM348" s="19"/>
      <c r="AN348" s="19"/>
      <c r="AO348" s="19"/>
      <c r="AP348" s="19"/>
      <c r="AQ348" s="19"/>
      <c r="AR348" s="19"/>
      <c r="AS348" s="19"/>
      <c r="AT348" s="19"/>
      <c r="AU348" s="19"/>
      <c r="AV348" s="19"/>
      <c r="AW348" s="19"/>
      <c r="AX348" s="19"/>
      <c r="AY348" s="19"/>
      <c r="AZ348" s="19"/>
      <c r="BA348" s="19"/>
      <c r="BB348" s="19"/>
      <c r="BC348" s="19"/>
      <c r="BD348" s="19"/>
      <c r="BE348" s="19"/>
      <c r="BF348" s="19"/>
      <c r="BG348" s="19"/>
    </row>
    <row r="349" customFormat="false" ht="15" hidden="false" customHeight="true" outlineLevel="0" collapsed="false">
      <c r="AK349" s="19"/>
      <c r="AL349" s="19"/>
      <c r="AM349" s="19"/>
      <c r="AN349" s="19"/>
      <c r="AO349" s="19"/>
      <c r="AP349" s="19"/>
      <c r="AQ349" s="19"/>
      <c r="AR349" s="19"/>
      <c r="AS349" s="19"/>
      <c r="AT349" s="19"/>
      <c r="AU349" s="19"/>
      <c r="AV349" s="19"/>
      <c r="AW349" s="19"/>
      <c r="AX349" s="19"/>
      <c r="AY349" s="19"/>
      <c r="AZ349" s="19"/>
      <c r="BA349" s="19"/>
      <c r="BB349" s="19"/>
      <c r="BC349" s="19"/>
      <c r="BD349" s="19"/>
      <c r="BE349" s="19"/>
      <c r="BF349" s="19"/>
      <c r="BG349" s="19"/>
    </row>
    <row r="350" customFormat="false" ht="15" hidden="false" customHeight="true" outlineLevel="0" collapsed="false">
      <c r="AK350" s="19"/>
      <c r="AL350" s="19"/>
      <c r="AM350" s="19"/>
      <c r="AN350" s="19"/>
      <c r="AO350" s="19"/>
      <c r="AP350" s="19"/>
      <c r="AQ350" s="19"/>
      <c r="AR350" s="19"/>
      <c r="AS350" s="19"/>
      <c r="AT350" s="19"/>
      <c r="AU350" s="19"/>
      <c r="AV350" s="19"/>
      <c r="AW350" s="19"/>
      <c r="AX350" s="19"/>
      <c r="AY350" s="19"/>
      <c r="AZ350" s="19"/>
      <c r="BA350" s="19"/>
      <c r="BB350" s="19"/>
      <c r="BC350" s="19"/>
      <c r="BD350" s="19"/>
      <c r="BE350" s="19"/>
      <c r="BF350" s="19"/>
      <c r="BG350" s="19"/>
    </row>
    <row r="351" customFormat="false" ht="15" hidden="false" customHeight="true" outlineLevel="0" collapsed="false">
      <c r="AK351" s="19"/>
      <c r="AL351" s="19"/>
      <c r="AM351" s="19"/>
      <c r="AN351" s="19"/>
      <c r="AO351" s="19"/>
      <c r="AP351" s="19"/>
      <c r="AQ351" s="19"/>
      <c r="AR351" s="19"/>
      <c r="AS351" s="19"/>
      <c r="AT351" s="19"/>
      <c r="AU351" s="19"/>
      <c r="AV351" s="19"/>
      <c r="AW351" s="19"/>
      <c r="AX351" s="19"/>
      <c r="AY351" s="19"/>
      <c r="AZ351" s="19"/>
      <c r="BA351" s="19"/>
      <c r="BB351" s="19"/>
      <c r="BC351" s="19"/>
      <c r="BD351" s="19"/>
      <c r="BE351" s="19"/>
      <c r="BF351" s="19"/>
      <c r="BG351" s="19"/>
    </row>
    <row r="352" customFormat="false" ht="15" hidden="false" customHeight="true" outlineLevel="0" collapsed="false">
      <c r="AK352" s="19"/>
      <c r="AL352" s="19"/>
      <c r="AM352" s="19"/>
      <c r="AN352" s="19"/>
      <c r="AO352" s="19"/>
      <c r="AP352" s="19"/>
      <c r="AQ352" s="19"/>
      <c r="AR352" s="19"/>
      <c r="AS352" s="19"/>
      <c r="AT352" s="19"/>
      <c r="AU352" s="19"/>
      <c r="AV352" s="19"/>
      <c r="AW352" s="19"/>
      <c r="AX352" s="19"/>
      <c r="AY352" s="19"/>
      <c r="AZ352" s="19"/>
      <c r="BA352" s="19"/>
      <c r="BB352" s="19"/>
      <c r="BC352" s="19"/>
      <c r="BD352" s="19"/>
      <c r="BE352" s="19"/>
      <c r="BF352" s="19"/>
      <c r="BG352" s="19"/>
    </row>
    <row r="353" customFormat="false" ht="15" hidden="false" customHeight="true" outlineLevel="0" collapsed="false">
      <c r="AK353" s="19"/>
      <c r="AL353" s="19"/>
      <c r="AM353" s="19"/>
      <c r="AN353" s="19"/>
      <c r="AO353" s="19"/>
      <c r="AP353" s="19"/>
      <c r="AQ353" s="19"/>
      <c r="AR353" s="19"/>
      <c r="AS353" s="19"/>
      <c r="AT353" s="19"/>
      <c r="AU353" s="19"/>
      <c r="AV353" s="19"/>
      <c r="AW353" s="19"/>
      <c r="AX353" s="19"/>
      <c r="AY353" s="19"/>
      <c r="AZ353" s="19"/>
      <c r="BA353" s="19"/>
      <c r="BB353" s="19"/>
      <c r="BC353" s="19"/>
      <c r="BD353" s="19"/>
      <c r="BE353" s="19"/>
      <c r="BF353" s="19"/>
      <c r="BG353" s="19"/>
    </row>
    <row r="354" customFormat="false" ht="15" hidden="false" customHeight="true" outlineLevel="0" collapsed="false">
      <c r="AK354" s="19"/>
      <c r="AL354" s="19"/>
      <c r="AM354" s="19"/>
      <c r="AN354" s="19"/>
      <c r="AO354" s="19"/>
      <c r="AP354" s="19"/>
      <c r="AQ354" s="19"/>
      <c r="AR354" s="19"/>
      <c r="AS354" s="19"/>
      <c r="AT354" s="19"/>
      <c r="AU354" s="19"/>
      <c r="AV354" s="19"/>
      <c r="AW354" s="19"/>
      <c r="AX354" s="19"/>
      <c r="AY354" s="19"/>
      <c r="AZ354" s="19"/>
      <c r="BA354" s="19"/>
      <c r="BB354" s="19"/>
      <c r="BC354" s="19"/>
      <c r="BD354" s="19"/>
      <c r="BE354" s="19"/>
      <c r="BF354" s="19"/>
      <c r="BG354" s="19"/>
    </row>
    <row r="355" customFormat="false" ht="15" hidden="false" customHeight="true" outlineLevel="0" collapsed="false">
      <c r="AK355" s="19"/>
      <c r="AL355" s="19"/>
      <c r="AM355" s="19"/>
      <c r="AN355" s="19"/>
      <c r="AO355" s="19"/>
      <c r="AP355" s="19"/>
      <c r="AQ355" s="19"/>
      <c r="AR355" s="19"/>
      <c r="AS355" s="19"/>
      <c r="AT355" s="19"/>
      <c r="AU355" s="19"/>
      <c r="AV355" s="19"/>
      <c r="AW355" s="19"/>
      <c r="AX355" s="19"/>
      <c r="AY355" s="19"/>
      <c r="AZ355" s="19"/>
      <c r="BA355" s="19"/>
      <c r="BB355" s="19"/>
      <c r="BC355" s="19"/>
      <c r="BD355" s="19"/>
      <c r="BE355" s="19"/>
      <c r="BF355" s="19"/>
      <c r="BG355" s="19"/>
    </row>
    <row r="356" customFormat="false" ht="15" hidden="false" customHeight="true" outlineLevel="0" collapsed="false">
      <c r="AK356" s="19"/>
      <c r="AL356" s="19"/>
      <c r="AM356" s="19"/>
      <c r="AN356" s="19"/>
      <c r="AO356" s="19"/>
      <c r="AP356" s="19"/>
      <c r="AQ356" s="19"/>
      <c r="AR356" s="19"/>
      <c r="AS356" s="19"/>
      <c r="AT356" s="19"/>
      <c r="AU356" s="19"/>
      <c r="AV356" s="19"/>
      <c r="AW356" s="19"/>
      <c r="AX356" s="19"/>
      <c r="AY356" s="19"/>
      <c r="AZ356" s="19"/>
      <c r="BA356" s="19"/>
      <c r="BB356" s="19"/>
      <c r="BC356" s="19"/>
      <c r="BD356" s="19"/>
      <c r="BE356" s="19"/>
      <c r="BF356" s="19"/>
      <c r="BG356" s="19"/>
    </row>
    <row r="357" customFormat="false" ht="15" hidden="false" customHeight="true" outlineLevel="0" collapsed="false">
      <c r="AK357" s="19"/>
      <c r="AL357" s="19"/>
      <c r="AM357" s="19"/>
      <c r="AN357" s="19"/>
      <c r="AO357" s="19"/>
      <c r="AP357" s="19"/>
      <c r="AQ357" s="19"/>
      <c r="AR357" s="19"/>
      <c r="AS357" s="19"/>
      <c r="AT357" s="19"/>
      <c r="AU357" s="19"/>
      <c r="AV357" s="19"/>
      <c r="AW357" s="19"/>
      <c r="AX357" s="19"/>
      <c r="AY357" s="19"/>
      <c r="AZ357" s="19"/>
      <c r="BA357" s="19"/>
      <c r="BB357" s="19"/>
      <c r="BC357" s="19"/>
      <c r="BD357" s="19"/>
      <c r="BE357" s="19"/>
      <c r="BF357" s="19"/>
      <c r="BG357" s="19"/>
    </row>
    <row r="358" customFormat="false" ht="15" hidden="false" customHeight="true" outlineLevel="0" collapsed="false">
      <c r="AK358" s="19"/>
      <c r="AL358" s="19"/>
      <c r="AM358" s="19"/>
      <c r="AN358" s="19"/>
      <c r="AO358" s="19"/>
      <c r="AP358" s="19"/>
      <c r="AQ358" s="19"/>
      <c r="AR358" s="19"/>
      <c r="AS358" s="19"/>
      <c r="AT358" s="19"/>
      <c r="AU358" s="19"/>
      <c r="AV358" s="19"/>
      <c r="AW358" s="19"/>
      <c r="AX358" s="19"/>
      <c r="AY358" s="19"/>
      <c r="AZ358" s="19"/>
      <c r="BA358" s="19"/>
      <c r="BB358" s="19"/>
      <c r="BC358" s="19"/>
      <c r="BD358" s="19"/>
      <c r="BE358" s="19"/>
      <c r="BF358" s="19"/>
      <c r="BG358" s="19"/>
    </row>
    <row r="359" customFormat="false" ht="15" hidden="false" customHeight="true" outlineLevel="0" collapsed="false">
      <c r="AK359" s="19"/>
      <c r="AL359" s="19"/>
      <c r="AM359" s="19"/>
      <c r="AN359" s="19"/>
      <c r="AO359" s="19"/>
      <c r="AP359" s="19"/>
      <c r="AQ359" s="19"/>
      <c r="AR359" s="19"/>
      <c r="AS359" s="19"/>
      <c r="AT359" s="19"/>
      <c r="AU359" s="19"/>
      <c r="AV359" s="19"/>
      <c r="AW359" s="19"/>
      <c r="AX359" s="19"/>
      <c r="AY359" s="19"/>
      <c r="AZ359" s="19"/>
      <c r="BA359" s="19"/>
      <c r="BB359" s="19"/>
      <c r="BC359" s="19"/>
      <c r="BD359" s="19"/>
      <c r="BE359" s="19"/>
      <c r="BF359" s="19"/>
      <c r="BG359" s="19"/>
    </row>
    <row r="360" customFormat="false" ht="15" hidden="false" customHeight="true" outlineLevel="0" collapsed="false">
      <c r="AK360" s="19"/>
      <c r="AL360" s="19"/>
      <c r="AM360" s="19"/>
      <c r="AN360" s="19"/>
      <c r="AO360" s="19"/>
      <c r="AP360" s="19"/>
      <c r="AQ360" s="19"/>
      <c r="AR360" s="19"/>
      <c r="AS360" s="19"/>
      <c r="AT360" s="19"/>
      <c r="AU360" s="19"/>
      <c r="AV360" s="19"/>
      <c r="AW360" s="19"/>
      <c r="AX360" s="19"/>
      <c r="AY360" s="19"/>
      <c r="AZ360" s="19"/>
      <c r="BA360" s="19"/>
      <c r="BB360" s="19"/>
      <c r="BC360" s="19"/>
      <c r="BD360" s="19"/>
      <c r="BE360" s="19"/>
      <c r="BF360" s="19"/>
      <c r="BG360" s="19"/>
    </row>
    <row r="361" customFormat="false" ht="15" hidden="false" customHeight="true" outlineLevel="0" collapsed="false">
      <c r="AK361" s="19"/>
      <c r="AL361" s="19"/>
      <c r="AM361" s="19"/>
      <c r="AN361" s="19"/>
      <c r="AO361" s="19"/>
      <c r="AP361" s="19"/>
      <c r="AQ361" s="19"/>
      <c r="AR361" s="19"/>
      <c r="AS361" s="19"/>
      <c r="AT361" s="19"/>
      <c r="AU361" s="19"/>
      <c r="AV361" s="19"/>
      <c r="AW361" s="19"/>
      <c r="AX361" s="19"/>
      <c r="AY361" s="19"/>
      <c r="AZ361" s="19"/>
      <c r="BA361" s="19"/>
      <c r="BB361" s="19"/>
      <c r="BC361" s="19"/>
      <c r="BD361" s="19"/>
      <c r="BE361" s="19"/>
      <c r="BF361" s="19"/>
      <c r="BG361" s="19"/>
    </row>
    <row r="362" customFormat="false" ht="15" hidden="false" customHeight="true" outlineLevel="0" collapsed="false">
      <c r="I362" s="95"/>
      <c r="AK362" s="19"/>
      <c r="AL362" s="19"/>
      <c r="AM362" s="19"/>
      <c r="AN362" s="19"/>
      <c r="AO362" s="19"/>
      <c r="AP362" s="19"/>
      <c r="AQ362" s="19"/>
      <c r="AR362" s="19"/>
      <c r="AS362" s="19"/>
      <c r="AT362" s="19"/>
      <c r="AU362" s="19"/>
      <c r="AV362" s="19"/>
      <c r="AW362" s="19"/>
      <c r="AX362" s="19"/>
      <c r="AY362" s="19"/>
      <c r="AZ362" s="19"/>
      <c r="BA362" s="19"/>
      <c r="BB362" s="19"/>
      <c r="BC362" s="19"/>
      <c r="BD362" s="19"/>
      <c r="BE362" s="19"/>
      <c r="BF362" s="19"/>
      <c r="BG362" s="19"/>
    </row>
    <row r="363" customFormat="false" ht="15" hidden="false" customHeight="true" outlineLevel="0" collapsed="false">
      <c r="AK363" s="19"/>
      <c r="AL363" s="19"/>
      <c r="AM363" s="19"/>
      <c r="AN363" s="19"/>
      <c r="AO363" s="19"/>
      <c r="AP363" s="19"/>
      <c r="AQ363" s="19"/>
      <c r="AR363" s="19"/>
      <c r="AS363" s="19"/>
      <c r="AT363" s="19"/>
      <c r="AU363" s="19"/>
      <c r="AV363" s="19"/>
      <c r="AW363" s="19"/>
      <c r="AX363" s="19"/>
      <c r="AY363" s="19"/>
      <c r="AZ363" s="19"/>
      <c r="BA363" s="19"/>
      <c r="BB363" s="19"/>
      <c r="BC363" s="19"/>
      <c r="BD363" s="19"/>
      <c r="BE363" s="19"/>
      <c r="BF363" s="19"/>
      <c r="BG363" s="19"/>
    </row>
    <row r="364" customFormat="false" ht="15" hidden="false" customHeight="true" outlineLevel="0" collapsed="false">
      <c r="I364" s="95"/>
      <c r="J364" s="95"/>
      <c r="AK364" s="19"/>
      <c r="AL364" s="19"/>
      <c r="AM364" s="19"/>
      <c r="AN364" s="19"/>
      <c r="AO364" s="19"/>
      <c r="AP364" s="19"/>
      <c r="AQ364" s="19"/>
      <c r="AR364" s="19"/>
      <c r="AS364" s="19"/>
      <c r="AT364" s="19"/>
      <c r="AU364" s="19"/>
      <c r="AV364" s="19"/>
      <c r="AW364" s="19"/>
      <c r="AX364" s="19"/>
      <c r="AY364" s="19"/>
      <c r="AZ364" s="19"/>
      <c r="BA364" s="19"/>
      <c r="BB364" s="19"/>
      <c r="BC364" s="19"/>
      <c r="BD364" s="19"/>
      <c r="BE364" s="19"/>
      <c r="BF364" s="19"/>
      <c r="BG364" s="19"/>
    </row>
    <row r="365" customFormat="false" ht="15" hidden="false" customHeight="true" outlineLevel="0" collapsed="false">
      <c r="AK365" s="19"/>
      <c r="AL365" s="19"/>
      <c r="AM365" s="19"/>
      <c r="AN365" s="19"/>
      <c r="AO365" s="19"/>
      <c r="AP365" s="19"/>
      <c r="AQ365" s="19"/>
      <c r="AR365" s="19"/>
      <c r="AS365" s="19"/>
      <c r="AT365" s="19"/>
      <c r="AU365" s="19"/>
      <c r="AV365" s="19"/>
      <c r="AW365" s="19"/>
      <c r="AX365" s="19"/>
      <c r="AY365" s="19"/>
      <c r="AZ365" s="19"/>
      <c r="BA365" s="19"/>
      <c r="BB365" s="19"/>
      <c r="BC365" s="19"/>
      <c r="BD365" s="19"/>
      <c r="BE365" s="19"/>
      <c r="BF365" s="19"/>
      <c r="BG365" s="19"/>
    </row>
    <row r="366" customFormat="false" ht="15" hidden="false" customHeight="true" outlineLevel="0" collapsed="false">
      <c r="I366" s="95"/>
      <c r="J366" s="95"/>
      <c r="AK366" s="19"/>
      <c r="AL366" s="19"/>
      <c r="AM366" s="19"/>
      <c r="AN366" s="19"/>
      <c r="AO366" s="19"/>
      <c r="AP366" s="19"/>
      <c r="AQ366" s="19"/>
      <c r="AR366" s="19"/>
      <c r="AS366" s="19"/>
      <c r="AT366" s="19"/>
      <c r="AU366" s="19"/>
      <c r="AV366" s="19"/>
      <c r="AW366" s="19"/>
      <c r="AX366" s="19"/>
      <c r="AY366" s="19"/>
      <c r="AZ366" s="19"/>
      <c r="BA366" s="19"/>
      <c r="BB366" s="19"/>
      <c r="BC366" s="19"/>
      <c r="BD366" s="19"/>
      <c r="BE366" s="19"/>
      <c r="BF366" s="19"/>
      <c r="BG366" s="19"/>
    </row>
    <row r="367" customFormat="false" ht="15" hidden="false" customHeight="true" outlineLevel="0" collapsed="false">
      <c r="AK367" s="19"/>
      <c r="AL367" s="19"/>
      <c r="AM367" s="19"/>
      <c r="AN367" s="19"/>
      <c r="AO367" s="19"/>
      <c r="AP367" s="19"/>
      <c r="AQ367" s="19"/>
      <c r="AR367" s="19"/>
      <c r="AS367" s="19"/>
      <c r="AT367" s="19"/>
      <c r="AU367" s="19"/>
      <c r="AV367" s="19"/>
      <c r="AW367" s="19"/>
      <c r="AX367" s="19"/>
      <c r="AY367" s="19"/>
      <c r="AZ367" s="19"/>
      <c r="BA367" s="19"/>
      <c r="BB367" s="19"/>
      <c r="BC367" s="19"/>
      <c r="BD367" s="19"/>
      <c r="BE367" s="19"/>
      <c r="BF367" s="19"/>
      <c r="BG367" s="19"/>
    </row>
    <row r="368" customFormat="false" ht="15" hidden="false" customHeight="true" outlineLevel="0" collapsed="false">
      <c r="I368" s="95"/>
      <c r="J368" s="95"/>
      <c r="K368" s="95"/>
      <c r="AK368" s="19"/>
      <c r="AL368" s="19"/>
      <c r="AM368" s="19"/>
      <c r="AN368" s="19"/>
      <c r="AO368" s="19"/>
      <c r="AP368" s="19"/>
      <c r="AQ368" s="19"/>
      <c r="AR368" s="19"/>
      <c r="AS368" s="19"/>
      <c r="AT368" s="19"/>
      <c r="AU368" s="19"/>
      <c r="AV368" s="19"/>
      <c r="AW368" s="19"/>
      <c r="AX368" s="19"/>
      <c r="AY368" s="19"/>
      <c r="AZ368" s="19"/>
      <c r="BA368" s="19"/>
      <c r="BB368" s="19"/>
      <c r="BC368" s="19"/>
      <c r="BD368" s="19"/>
      <c r="BE368" s="19"/>
      <c r="BF368" s="19"/>
      <c r="BG368" s="19"/>
    </row>
    <row r="369" customFormat="false" ht="15" hidden="false" customHeight="true" outlineLevel="0" collapsed="false">
      <c r="AK369" s="19"/>
      <c r="AL369" s="19"/>
      <c r="AM369" s="19"/>
      <c r="AN369" s="19"/>
      <c r="AO369" s="19"/>
      <c r="AP369" s="19"/>
      <c r="AQ369" s="19"/>
      <c r="AR369" s="19"/>
      <c r="AS369" s="19"/>
      <c r="AT369" s="19"/>
      <c r="AU369" s="19"/>
      <c r="AV369" s="19"/>
      <c r="AW369" s="19"/>
      <c r="AX369" s="19"/>
      <c r="AY369" s="19"/>
      <c r="AZ369" s="19"/>
      <c r="BA369" s="19"/>
      <c r="BB369" s="19"/>
      <c r="BC369" s="19"/>
      <c r="BD369" s="19"/>
      <c r="BE369" s="19"/>
      <c r="BF369" s="19"/>
      <c r="BG369" s="19"/>
    </row>
    <row r="370" customFormat="false" ht="15" hidden="false" customHeight="true" outlineLevel="0" collapsed="false">
      <c r="AK370" s="19"/>
      <c r="AL370" s="19"/>
      <c r="AM370" s="19"/>
      <c r="AN370" s="19"/>
      <c r="AO370" s="19"/>
      <c r="AP370" s="19"/>
      <c r="AQ370" s="19"/>
      <c r="AR370" s="19"/>
      <c r="AS370" s="19"/>
      <c r="AT370" s="19"/>
      <c r="AU370" s="19"/>
      <c r="AV370" s="19"/>
      <c r="AW370" s="19"/>
      <c r="AX370" s="19"/>
      <c r="AY370" s="19"/>
      <c r="AZ370" s="19"/>
      <c r="BA370" s="19"/>
      <c r="BB370" s="19"/>
      <c r="BC370" s="19"/>
      <c r="BD370" s="19"/>
      <c r="BE370" s="19"/>
      <c r="BF370" s="19"/>
      <c r="BG370" s="19"/>
    </row>
    <row r="371" customFormat="false" ht="15" hidden="false" customHeight="true" outlineLevel="0" collapsed="false">
      <c r="AK371" s="19"/>
      <c r="AL371" s="19"/>
      <c r="AM371" s="19"/>
      <c r="AN371" s="19"/>
      <c r="AO371" s="19"/>
      <c r="AP371" s="19"/>
      <c r="AQ371" s="19"/>
      <c r="AR371" s="19"/>
      <c r="AS371" s="19"/>
      <c r="AT371" s="19"/>
      <c r="AU371" s="19"/>
      <c r="AV371" s="19"/>
      <c r="AW371" s="19"/>
      <c r="AX371" s="19"/>
      <c r="AY371" s="19"/>
      <c r="AZ371" s="19"/>
      <c r="BA371" s="19"/>
      <c r="BB371" s="19"/>
      <c r="BC371" s="19"/>
      <c r="BD371" s="19"/>
      <c r="BE371" s="19"/>
      <c r="BF371" s="19"/>
      <c r="BG371" s="19"/>
    </row>
    <row r="372" customFormat="false" ht="15" hidden="false" customHeight="true" outlineLevel="0" collapsed="false">
      <c r="AK372" s="19"/>
      <c r="AL372" s="19"/>
      <c r="AM372" s="19"/>
      <c r="AN372" s="19"/>
      <c r="AO372" s="19"/>
      <c r="AP372" s="19"/>
      <c r="AQ372" s="19"/>
      <c r="AR372" s="19"/>
      <c r="AS372" s="19"/>
      <c r="AT372" s="19"/>
      <c r="AU372" s="19"/>
      <c r="AV372" s="19"/>
      <c r="AW372" s="19"/>
      <c r="AX372" s="19"/>
      <c r="AY372" s="19"/>
      <c r="AZ372" s="19"/>
      <c r="BA372" s="19"/>
      <c r="BB372" s="19"/>
      <c r="BC372" s="19"/>
      <c r="BD372" s="19"/>
      <c r="BE372" s="19"/>
      <c r="BF372" s="19"/>
      <c r="BG372" s="19"/>
    </row>
    <row r="373" customFormat="false" ht="15" hidden="false" customHeight="true" outlineLevel="0" collapsed="false">
      <c r="AK373" s="19"/>
      <c r="AL373" s="19"/>
      <c r="AM373" s="19"/>
      <c r="AN373" s="19"/>
      <c r="AO373" s="19"/>
      <c r="AP373" s="19"/>
      <c r="AQ373" s="19"/>
      <c r="AR373" s="19"/>
      <c r="AS373" s="19"/>
      <c r="AT373" s="19"/>
      <c r="AU373" s="19"/>
      <c r="AV373" s="19"/>
      <c r="AW373" s="19"/>
      <c r="AX373" s="19"/>
      <c r="AY373" s="19"/>
      <c r="AZ373" s="19"/>
      <c r="BA373" s="19"/>
      <c r="BB373" s="19"/>
      <c r="BC373" s="19"/>
      <c r="BD373" s="19"/>
      <c r="BE373" s="19"/>
      <c r="BF373" s="19"/>
      <c r="BG373" s="19"/>
    </row>
    <row r="374" customFormat="false" ht="15" hidden="false" customHeight="true" outlineLevel="0" collapsed="false">
      <c r="AK374" s="19"/>
      <c r="AL374" s="19"/>
      <c r="AM374" s="19"/>
      <c r="AN374" s="19"/>
      <c r="AO374" s="19"/>
      <c r="AP374" s="19"/>
      <c r="AQ374" s="19"/>
      <c r="AR374" s="19"/>
      <c r="AS374" s="19"/>
      <c r="AT374" s="19"/>
      <c r="AU374" s="19"/>
      <c r="AV374" s="19"/>
      <c r="AW374" s="19"/>
      <c r="AX374" s="19"/>
      <c r="AY374" s="19"/>
      <c r="AZ374" s="19"/>
      <c r="BA374" s="19"/>
      <c r="BB374" s="19"/>
      <c r="BC374" s="19"/>
      <c r="BD374" s="19"/>
      <c r="BE374" s="19"/>
      <c r="BF374" s="19"/>
      <c r="BG374" s="19"/>
    </row>
    <row r="375" customFormat="false" ht="15" hidden="false" customHeight="true" outlineLevel="0" collapsed="false">
      <c r="AK375" s="19"/>
      <c r="AL375" s="19"/>
      <c r="AM375" s="19"/>
      <c r="AN375" s="19"/>
      <c r="AO375" s="19"/>
      <c r="AP375" s="19"/>
      <c r="AQ375" s="19"/>
      <c r="AR375" s="19"/>
      <c r="AS375" s="19"/>
      <c r="AT375" s="19"/>
      <c r="AU375" s="19"/>
      <c r="AV375" s="19"/>
      <c r="AW375" s="19"/>
      <c r="AX375" s="19"/>
      <c r="AY375" s="19"/>
      <c r="AZ375" s="19"/>
      <c r="BA375" s="19"/>
      <c r="BB375" s="19"/>
      <c r="BC375" s="19"/>
      <c r="BD375" s="19"/>
      <c r="BE375" s="19"/>
      <c r="BF375" s="19"/>
      <c r="BG375" s="19"/>
    </row>
    <row r="376" customFormat="false" ht="15" hidden="false" customHeight="true" outlineLevel="0" collapsed="false">
      <c r="AK376" s="19"/>
      <c r="AL376" s="19"/>
      <c r="AM376" s="19"/>
      <c r="AN376" s="19"/>
      <c r="AO376" s="19"/>
      <c r="AP376" s="19"/>
      <c r="AQ376" s="19"/>
      <c r="AR376" s="19"/>
      <c r="AS376" s="19"/>
      <c r="AT376" s="19"/>
      <c r="AU376" s="19"/>
      <c r="AV376" s="19"/>
      <c r="AW376" s="19"/>
      <c r="AX376" s="19"/>
      <c r="AY376" s="19"/>
      <c r="AZ376" s="19"/>
      <c r="BA376" s="19"/>
      <c r="BB376" s="19"/>
      <c r="BC376" s="19"/>
      <c r="BD376" s="19"/>
      <c r="BE376" s="19"/>
      <c r="BF376" s="19"/>
      <c r="BG376" s="19"/>
    </row>
    <row r="377" customFormat="false" ht="15" hidden="false" customHeight="true" outlineLevel="0" collapsed="false">
      <c r="AK377" s="19"/>
      <c r="AL377" s="19"/>
      <c r="AM377" s="19"/>
      <c r="AN377" s="19"/>
      <c r="AO377" s="19"/>
      <c r="AP377" s="19"/>
      <c r="AQ377" s="19"/>
      <c r="AR377" s="19"/>
      <c r="AS377" s="19"/>
      <c r="AT377" s="19"/>
      <c r="AU377" s="19"/>
      <c r="AV377" s="19"/>
      <c r="AW377" s="19"/>
      <c r="AX377" s="19"/>
      <c r="AY377" s="19"/>
      <c r="AZ377" s="19"/>
      <c r="BA377" s="19"/>
      <c r="BB377" s="19"/>
      <c r="BC377" s="19"/>
      <c r="BD377" s="19"/>
      <c r="BE377" s="19"/>
      <c r="BF377" s="19"/>
      <c r="BG377" s="19"/>
    </row>
    <row r="378" customFormat="false" ht="15" hidden="false" customHeight="true" outlineLevel="0" collapsed="false">
      <c r="AK378" s="19"/>
      <c r="AL378" s="19"/>
      <c r="AM378" s="19"/>
      <c r="AN378" s="19"/>
      <c r="AO378" s="19"/>
      <c r="AP378" s="19"/>
      <c r="AQ378" s="19"/>
      <c r="AR378" s="19"/>
      <c r="AS378" s="19"/>
      <c r="AT378" s="19"/>
      <c r="AU378" s="19"/>
      <c r="AV378" s="19"/>
      <c r="AW378" s="19"/>
      <c r="AX378" s="19"/>
      <c r="AY378" s="19"/>
      <c r="AZ378" s="19"/>
      <c r="BA378" s="19"/>
      <c r="BB378" s="19"/>
      <c r="BC378" s="19"/>
      <c r="BD378" s="19"/>
      <c r="BE378" s="19"/>
      <c r="BF378" s="19"/>
      <c r="BG378" s="19"/>
    </row>
    <row r="379" customFormat="false" ht="15" hidden="false" customHeight="true" outlineLevel="0" collapsed="false">
      <c r="AK379" s="19"/>
      <c r="AL379" s="19"/>
      <c r="AM379" s="19"/>
      <c r="AN379" s="19"/>
      <c r="AO379" s="19"/>
      <c r="AP379" s="19"/>
      <c r="AQ379" s="19"/>
      <c r="AR379" s="19"/>
      <c r="AS379" s="19"/>
      <c r="AT379" s="19"/>
      <c r="AU379" s="19"/>
      <c r="AV379" s="19"/>
      <c r="AW379" s="19"/>
      <c r="AX379" s="19"/>
      <c r="AY379" s="19"/>
      <c r="AZ379" s="19"/>
      <c r="BA379" s="19"/>
      <c r="BB379" s="19"/>
      <c r="BC379" s="19"/>
      <c r="BD379" s="19"/>
      <c r="BE379" s="19"/>
      <c r="BF379" s="19"/>
      <c r="BG379" s="19"/>
    </row>
    <row r="380" customFormat="false" ht="15" hidden="false" customHeight="true" outlineLevel="0" collapsed="false">
      <c r="AK380" s="19"/>
      <c r="AL380" s="19"/>
      <c r="AM380" s="19"/>
      <c r="AN380" s="19"/>
      <c r="AO380" s="19"/>
      <c r="AP380" s="19"/>
      <c r="AQ380" s="19"/>
      <c r="AR380" s="19"/>
      <c r="AS380" s="19"/>
      <c r="AT380" s="19"/>
      <c r="AU380" s="19"/>
      <c r="AV380" s="19"/>
      <c r="AW380" s="19"/>
      <c r="AX380" s="19"/>
      <c r="AY380" s="19"/>
      <c r="AZ380" s="19"/>
      <c r="BA380" s="19"/>
      <c r="BB380" s="19"/>
      <c r="BC380" s="19"/>
      <c r="BD380" s="19"/>
      <c r="BE380" s="19"/>
      <c r="BF380" s="19"/>
      <c r="BG380" s="19"/>
    </row>
    <row r="381" customFormat="false" ht="15" hidden="false" customHeight="true" outlineLevel="0" collapsed="false">
      <c r="AK381" s="19"/>
      <c r="AL381" s="19"/>
      <c r="AM381" s="19"/>
      <c r="AN381" s="19"/>
      <c r="AO381" s="19"/>
      <c r="AP381" s="19"/>
      <c r="AQ381" s="19"/>
      <c r="AR381" s="19"/>
      <c r="AS381" s="19"/>
      <c r="AT381" s="19"/>
      <c r="AU381" s="19"/>
      <c r="AV381" s="19"/>
      <c r="AW381" s="19"/>
      <c r="AX381" s="19"/>
      <c r="AY381" s="19"/>
      <c r="AZ381" s="19"/>
      <c r="BA381" s="19"/>
      <c r="BB381" s="19"/>
      <c r="BC381" s="19"/>
      <c r="BD381" s="19"/>
      <c r="BE381" s="19"/>
      <c r="BF381" s="19"/>
      <c r="BG381" s="19"/>
    </row>
    <row r="382" customFormat="false" ht="15" hidden="false" customHeight="true" outlineLevel="0" collapsed="false">
      <c r="AK382" s="19"/>
      <c r="AL382" s="19"/>
      <c r="AM382" s="19"/>
      <c r="AN382" s="19"/>
      <c r="AO382" s="19"/>
      <c r="AP382" s="19"/>
      <c r="AQ382" s="19"/>
      <c r="AR382" s="19"/>
      <c r="AS382" s="19"/>
      <c r="AT382" s="19"/>
      <c r="AU382" s="19"/>
      <c r="AV382" s="19"/>
      <c r="AW382" s="19"/>
      <c r="AX382" s="19"/>
      <c r="AY382" s="19"/>
      <c r="AZ382" s="19"/>
      <c r="BA382" s="19"/>
      <c r="BB382" s="19"/>
      <c r="BC382" s="19"/>
      <c r="BD382" s="19"/>
      <c r="BE382" s="19"/>
      <c r="BF382" s="19"/>
      <c r="BG382" s="19"/>
    </row>
    <row r="383" customFormat="false" ht="15" hidden="false" customHeight="true" outlineLevel="0" collapsed="false">
      <c r="AK383" s="19"/>
      <c r="AL383" s="19"/>
      <c r="AM383" s="19"/>
      <c r="AN383" s="19"/>
      <c r="AO383" s="19"/>
      <c r="AP383" s="19"/>
      <c r="AQ383" s="19"/>
      <c r="AR383" s="19"/>
      <c r="AS383" s="19"/>
      <c r="AT383" s="19"/>
      <c r="AU383" s="19"/>
      <c r="AV383" s="19"/>
      <c r="AW383" s="19"/>
      <c r="AX383" s="19"/>
      <c r="AY383" s="19"/>
      <c r="AZ383" s="19"/>
      <c r="BA383" s="19"/>
      <c r="BB383" s="19"/>
      <c r="BC383" s="19"/>
      <c r="BD383" s="19"/>
      <c r="BE383" s="19"/>
      <c r="BF383" s="19"/>
      <c r="BG383" s="19"/>
    </row>
    <row r="384" customFormat="false" ht="15" hidden="false" customHeight="true" outlineLevel="0" collapsed="false">
      <c r="AK384" s="19"/>
      <c r="AL384" s="19"/>
      <c r="AM384" s="19"/>
      <c r="AN384" s="19"/>
      <c r="AO384" s="19"/>
      <c r="AP384" s="19"/>
      <c r="AQ384" s="19"/>
      <c r="AR384" s="19"/>
      <c r="AS384" s="19"/>
      <c r="AT384" s="19"/>
      <c r="AU384" s="19"/>
      <c r="AV384" s="19"/>
      <c r="AW384" s="19"/>
      <c r="AX384" s="19"/>
      <c r="AY384" s="19"/>
      <c r="AZ384" s="19"/>
      <c r="BA384" s="19"/>
      <c r="BB384" s="19"/>
      <c r="BC384" s="19"/>
      <c r="BD384" s="19"/>
      <c r="BE384" s="19"/>
      <c r="BF384" s="19"/>
      <c r="BG384" s="19"/>
    </row>
    <row r="385" customFormat="false" ht="15" hidden="false" customHeight="true" outlineLevel="0" collapsed="false">
      <c r="AK385" s="19"/>
      <c r="AL385" s="19"/>
      <c r="AM385" s="19"/>
      <c r="AN385" s="19"/>
      <c r="AO385" s="19"/>
      <c r="AP385" s="19"/>
      <c r="AQ385" s="19"/>
      <c r="AR385" s="19"/>
      <c r="AS385" s="19"/>
      <c r="AT385" s="19"/>
      <c r="AU385" s="19"/>
      <c r="AV385" s="19"/>
      <c r="AW385" s="19"/>
      <c r="AX385" s="19"/>
      <c r="AY385" s="19"/>
      <c r="AZ385" s="19"/>
      <c r="BA385" s="19"/>
      <c r="BB385" s="19"/>
      <c r="BC385" s="19"/>
      <c r="BD385" s="19"/>
      <c r="BE385" s="19"/>
      <c r="BF385" s="19"/>
      <c r="BG385" s="19"/>
    </row>
    <row r="386" customFormat="false" ht="15" hidden="false" customHeight="true" outlineLevel="0" collapsed="false">
      <c r="AK386" s="19"/>
      <c r="AL386" s="19"/>
      <c r="AM386" s="19"/>
      <c r="AN386" s="19"/>
      <c r="AO386" s="19"/>
      <c r="AP386" s="19"/>
      <c r="AQ386" s="19"/>
      <c r="AR386" s="19"/>
      <c r="AS386" s="19"/>
      <c r="AT386" s="19"/>
      <c r="AU386" s="19"/>
      <c r="AV386" s="19"/>
      <c r="AW386" s="19"/>
      <c r="AX386" s="19"/>
      <c r="AY386" s="19"/>
      <c r="AZ386" s="19"/>
      <c r="BA386" s="19"/>
      <c r="BB386" s="19"/>
      <c r="BC386" s="19"/>
      <c r="BD386" s="19"/>
      <c r="BE386" s="19"/>
      <c r="BF386" s="19"/>
      <c r="BG386" s="19"/>
    </row>
    <row r="387" customFormat="false" ht="15" hidden="false" customHeight="true" outlineLevel="0" collapsed="false">
      <c r="AK387" s="19"/>
      <c r="AL387" s="19"/>
      <c r="AM387" s="19"/>
      <c r="AN387" s="19"/>
      <c r="AO387" s="19"/>
      <c r="AP387" s="19"/>
      <c r="AQ387" s="19"/>
      <c r="AR387" s="19"/>
      <c r="AS387" s="19"/>
      <c r="AT387" s="19"/>
      <c r="AU387" s="19"/>
      <c r="AV387" s="19"/>
      <c r="AW387" s="19"/>
      <c r="AX387" s="19"/>
      <c r="AY387" s="19"/>
      <c r="AZ387" s="19"/>
      <c r="BA387" s="19"/>
      <c r="BB387" s="19"/>
      <c r="BC387" s="19"/>
      <c r="BD387" s="19"/>
      <c r="BE387" s="19"/>
      <c r="BF387" s="19"/>
      <c r="BG387" s="19"/>
    </row>
    <row r="388" customFormat="false" ht="15" hidden="false" customHeight="true" outlineLevel="0" collapsed="false">
      <c r="AK388" s="19"/>
      <c r="AL388" s="19"/>
      <c r="AM388" s="19"/>
      <c r="AN388" s="19"/>
      <c r="AO388" s="19"/>
      <c r="AP388" s="19"/>
      <c r="AQ388" s="19"/>
      <c r="AR388" s="19"/>
      <c r="AS388" s="19"/>
      <c r="AT388" s="19"/>
      <c r="AU388" s="19"/>
      <c r="AV388" s="19"/>
      <c r="AW388" s="19"/>
      <c r="AX388" s="19"/>
      <c r="AY388" s="19"/>
      <c r="AZ388" s="19"/>
      <c r="BA388" s="19"/>
      <c r="BB388" s="19"/>
      <c r="BC388" s="19"/>
      <c r="BD388" s="19"/>
      <c r="BE388" s="19"/>
      <c r="BF388" s="19"/>
      <c r="BG388" s="19"/>
    </row>
    <row r="389" customFormat="false" ht="15" hidden="false" customHeight="true" outlineLevel="0" collapsed="false">
      <c r="AK389" s="19"/>
      <c r="AL389" s="19"/>
      <c r="AM389" s="19"/>
      <c r="AN389" s="19"/>
      <c r="AO389" s="19"/>
      <c r="AP389" s="19"/>
      <c r="AQ389" s="19"/>
      <c r="AR389" s="19"/>
      <c r="AS389" s="19"/>
      <c r="AT389" s="19"/>
      <c r="AU389" s="19"/>
      <c r="AV389" s="19"/>
      <c r="AW389" s="19"/>
      <c r="AX389" s="19"/>
      <c r="AY389" s="19"/>
      <c r="AZ389" s="19"/>
      <c r="BA389" s="19"/>
      <c r="BB389" s="19"/>
      <c r="BC389" s="19"/>
      <c r="BD389" s="19"/>
      <c r="BE389" s="19"/>
      <c r="BF389" s="19"/>
      <c r="BG389" s="19"/>
    </row>
    <row r="390" customFormat="false" ht="15" hidden="false" customHeight="true" outlineLevel="0" collapsed="false"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19"/>
      <c r="AV390" s="19"/>
      <c r="AW390" s="19"/>
      <c r="AX390" s="19"/>
      <c r="AY390" s="19"/>
      <c r="AZ390" s="19"/>
      <c r="BA390" s="19"/>
      <c r="BB390" s="19"/>
      <c r="BC390" s="19"/>
      <c r="BD390" s="19"/>
      <c r="BE390" s="19"/>
      <c r="BF390" s="19"/>
      <c r="BG390" s="19"/>
    </row>
    <row r="391" customFormat="false" ht="15" hidden="false" customHeight="true" outlineLevel="0" collapsed="false"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19"/>
      <c r="AV391" s="19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19"/>
    </row>
    <row r="392" customFormat="false" ht="15" hidden="false" customHeight="true" outlineLevel="0" collapsed="false">
      <c r="I392" s="95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19"/>
      <c r="AV392" s="19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19"/>
    </row>
    <row r="393" customFormat="false" ht="15" hidden="false" customHeight="true" outlineLevel="0" collapsed="false"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19"/>
      <c r="AV393" s="19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19"/>
    </row>
    <row r="394" customFormat="false" ht="15" hidden="false" customHeight="true" outlineLevel="0" collapsed="false">
      <c r="I394" s="95"/>
      <c r="J394" s="95"/>
      <c r="K394" s="95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19"/>
      <c r="AV394" s="19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19"/>
    </row>
    <row r="395" customFormat="false" ht="15" hidden="false" customHeight="true" outlineLevel="0" collapsed="false"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19"/>
      <c r="AV395" s="19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19"/>
    </row>
    <row r="396" customFormat="false" ht="15" hidden="false" customHeight="true" outlineLevel="0" collapsed="false"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19"/>
      <c r="AV396" s="19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19"/>
    </row>
    <row r="397" customFormat="false" ht="15" hidden="false" customHeight="true" outlineLevel="0" collapsed="false"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19"/>
      <c r="AV397" s="19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19"/>
    </row>
    <row r="398" customFormat="false" ht="15" hidden="false" customHeight="true" outlineLevel="0" collapsed="false"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19"/>
      <c r="AV398" s="19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19"/>
    </row>
    <row r="399" customFormat="false" ht="15" hidden="false" customHeight="true" outlineLevel="0" collapsed="false"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19"/>
      <c r="AV399" s="19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19"/>
    </row>
    <row r="400" customFormat="false" ht="15" hidden="false" customHeight="true" outlineLevel="0" collapsed="false"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19"/>
      <c r="AV400" s="19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19"/>
    </row>
    <row r="401" customFormat="false" ht="15" hidden="false" customHeight="true" outlineLevel="0" collapsed="false"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19"/>
      <c r="AV401" s="19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19"/>
    </row>
    <row r="402" customFormat="false" ht="15" hidden="false" customHeight="true" outlineLevel="0" collapsed="false">
      <c r="I402" s="95"/>
      <c r="J402" s="95"/>
      <c r="K402" s="95"/>
      <c r="AK402" s="19"/>
      <c r="AL402" s="19"/>
      <c r="AM402" s="19"/>
      <c r="AN402" s="19"/>
      <c r="AO402" s="19"/>
      <c r="AP402" s="19"/>
      <c r="AQ402" s="19"/>
      <c r="AR402" s="19"/>
      <c r="AS402" s="19"/>
      <c r="AT402" s="19"/>
      <c r="AU402" s="19"/>
      <c r="AV402" s="19"/>
      <c r="AW402" s="19"/>
      <c r="AX402" s="19"/>
      <c r="AY402" s="19"/>
      <c r="AZ402" s="19"/>
      <c r="BA402" s="19"/>
      <c r="BB402" s="19"/>
      <c r="BC402" s="19"/>
      <c r="BD402" s="19"/>
      <c r="BE402" s="19"/>
      <c r="BF402" s="19"/>
      <c r="BG402" s="19"/>
    </row>
    <row r="403" customFormat="false" ht="15" hidden="false" customHeight="true" outlineLevel="0" collapsed="false"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  <c r="AV403" s="19"/>
      <c r="AW403" s="19"/>
      <c r="AX403" s="19"/>
      <c r="AY403" s="19"/>
      <c r="AZ403" s="19"/>
      <c r="BA403" s="19"/>
      <c r="BB403" s="19"/>
      <c r="BC403" s="19"/>
      <c r="BD403" s="19"/>
      <c r="BE403" s="19"/>
      <c r="BF403" s="19"/>
      <c r="BG403" s="19"/>
    </row>
    <row r="404" customFormat="false" ht="15" hidden="false" customHeight="true" outlineLevel="0" collapsed="false">
      <c r="I404" s="95"/>
      <c r="J404" s="95"/>
      <c r="AK404" s="19"/>
      <c r="AL404" s="19"/>
      <c r="AM404" s="19"/>
      <c r="AN404" s="19"/>
      <c r="AO404" s="19"/>
      <c r="AP404" s="19"/>
      <c r="AQ404" s="19"/>
      <c r="AR404" s="19"/>
      <c r="AS404" s="19"/>
      <c r="AT404" s="19"/>
      <c r="AU404" s="19"/>
      <c r="AV404" s="19"/>
      <c r="AW404" s="19"/>
      <c r="AX404" s="19"/>
      <c r="AY404" s="19"/>
      <c r="AZ404" s="19"/>
      <c r="BA404" s="19"/>
      <c r="BB404" s="19"/>
      <c r="BC404" s="19"/>
      <c r="BD404" s="19"/>
      <c r="BE404" s="19"/>
      <c r="BF404" s="19"/>
      <c r="BG404" s="19"/>
    </row>
    <row r="405" customFormat="false" ht="15" hidden="false" customHeight="true" outlineLevel="0" collapsed="false"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  <c r="AV405" s="19"/>
      <c r="AW405" s="19"/>
      <c r="AX405" s="19"/>
      <c r="AY405" s="19"/>
      <c r="AZ405" s="19"/>
      <c r="BA405" s="19"/>
      <c r="BB405" s="19"/>
      <c r="BC405" s="19"/>
      <c r="BD405" s="19"/>
      <c r="BE405" s="19"/>
      <c r="BF405" s="19"/>
      <c r="BG405" s="19"/>
    </row>
    <row r="406" customFormat="false" ht="15" hidden="false" customHeight="true" outlineLevel="0" collapsed="false">
      <c r="I406" s="95"/>
      <c r="AK406" s="19"/>
      <c r="AL406" s="19"/>
      <c r="AM406" s="19"/>
      <c r="AN406" s="19"/>
      <c r="AO406" s="19"/>
      <c r="AP406" s="19"/>
      <c r="AQ406" s="19"/>
      <c r="AR406" s="19"/>
      <c r="AS406" s="19"/>
      <c r="AT406" s="19"/>
      <c r="AU406" s="19"/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19"/>
      <c r="BG406" s="19"/>
    </row>
    <row r="407" customFormat="false" ht="15" hidden="false" customHeight="true" outlineLevel="0" collapsed="false">
      <c r="AK407" s="19"/>
      <c r="AL407" s="19"/>
      <c r="AM407" s="19"/>
      <c r="AN407" s="19"/>
      <c r="AO407" s="19"/>
      <c r="AP407" s="19"/>
      <c r="AQ407" s="19"/>
      <c r="AR407" s="19"/>
      <c r="AS407" s="19"/>
      <c r="AT407" s="19"/>
      <c r="AU407" s="19"/>
      <c r="AV407" s="19"/>
      <c r="AW407" s="19"/>
      <c r="AX407" s="19"/>
      <c r="AY407" s="19"/>
      <c r="AZ407" s="19"/>
      <c r="BA407" s="19"/>
      <c r="BB407" s="19"/>
      <c r="BC407" s="19"/>
      <c r="BD407" s="19"/>
      <c r="BE407" s="19"/>
      <c r="BF407" s="19"/>
      <c r="BG407" s="19"/>
    </row>
    <row r="408" customFormat="false" ht="15" hidden="false" customHeight="true" outlineLevel="0" collapsed="false">
      <c r="I408" s="95"/>
      <c r="AK408" s="19"/>
      <c r="AL408" s="19"/>
      <c r="AM408" s="19"/>
      <c r="AN408" s="19"/>
      <c r="AO408" s="19"/>
      <c r="AP408" s="19"/>
      <c r="AQ408" s="19"/>
      <c r="AR408" s="19"/>
      <c r="AS408" s="19"/>
      <c r="AT408" s="19"/>
      <c r="AU408" s="19"/>
      <c r="AV408" s="19"/>
      <c r="AW408" s="19"/>
      <c r="AX408" s="19"/>
      <c r="AY408" s="19"/>
      <c r="AZ408" s="19"/>
      <c r="BA408" s="19"/>
      <c r="BB408" s="19"/>
      <c r="BC408" s="19"/>
      <c r="BD408" s="19"/>
      <c r="BE408" s="19"/>
      <c r="BF408" s="19"/>
      <c r="BG408" s="19"/>
    </row>
    <row r="409" customFormat="false" ht="15" hidden="false" customHeight="true" outlineLevel="0" collapsed="false">
      <c r="AK409" s="19"/>
      <c r="AL409" s="19"/>
      <c r="AM409" s="19"/>
      <c r="AN409" s="19"/>
      <c r="AO409" s="19"/>
      <c r="AP409" s="19"/>
      <c r="AQ409" s="19"/>
      <c r="AR409" s="19"/>
      <c r="AS409" s="19"/>
      <c r="AT409" s="19"/>
      <c r="AU409" s="19"/>
      <c r="AV409" s="19"/>
      <c r="AW409" s="19"/>
      <c r="AX409" s="19"/>
      <c r="AY409" s="19"/>
      <c r="AZ409" s="19"/>
      <c r="BA409" s="19"/>
      <c r="BB409" s="19"/>
      <c r="BC409" s="19"/>
      <c r="BD409" s="19"/>
      <c r="BE409" s="19"/>
      <c r="BF409" s="19"/>
      <c r="BG409" s="19"/>
    </row>
    <row r="410" customFormat="false" ht="15" hidden="false" customHeight="true" outlineLevel="0" collapsed="false">
      <c r="I410" s="95"/>
      <c r="J410" s="95"/>
      <c r="AK410" s="19"/>
      <c r="AL410" s="19"/>
      <c r="AM410" s="19"/>
      <c r="AN410" s="19"/>
      <c r="AO410" s="19"/>
      <c r="AP410" s="19"/>
      <c r="AQ410" s="19"/>
      <c r="AR410" s="19"/>
      <c r="AS410" s="19"/>
      <c r="AT410" s="19"/>
      <c r="AU410" s="19"/>
      <c r="AV410" s="19"/>
      <c r="AW410" s="19"/>
      <c r="AX410" s="19"/>
      <c r="AY410" s="19"/>
      <c r="AZ410" s="19"/>
      <c r="BA410" s="19"/>
      <c r="BB410" s="19"/>
      <c r="BC410" s="19"/>
      <c r="BD410" s="19"/>
      <c r="BE410" s="19"/>
      <c r="BF410" s="19"/>
      <c r="BG410" s="19"/>
    </row>
    <row r="411" customFormat="false" ht="15" hidden="false" customHeight="true" outlineLevel="0" collapsed="false">
      <c r="AK411" s="19"/>
      <c r="AL411" s="19"/>
      <c r="AM411" s="19"/>
      <c r="AN411" s="19"/>
      <c r="AO411" s="19"/>
      <c r="AP411" s="19"/>
      <c r="AQ411" s="19"/>
      <c r="AR411" s="19"/>
      <c r="AS411" s="19"/>
      <c r="AT411" s="19"/>
      <c r="AU411" s="19"/>
      <c r="AV411" s="19"/>
      <c r="AW411" s="19"/>
      <c r="AX411" s="19"/>
      <c r="AY411" s="19"/>
      <c r="AZ411" s="19"/>
      <c r="BA411" s="19"/>
      <c r="BB411" s="19"/>
      <c r="BC411" s="19"/>
      <c r="BD411" s="19"/>
      <c r="BE411" s="19"/>
      <c r="BF411" s="19"/>
      <c r="BG411" s="19"/>
    </row>
    <row r="412" customFormat="false" ht="15" hidden="false" customHeight="true" outlineLevel="0" collapsed="false">
      <c r="I412" s="95"/>
      <c r="J412" s="95"/>
      <c r="K412" s="95"/>
      <c r="AK412" s="19"/>
      <c r="AL412" s="19"/>
      <c r="AM412" s="19"/>
      <c r="AN412" s="19"/>
      <c r="AO412" s="19"/>
      <c r="AP412" s="19"/>
      <c r="AQ412" s="19"/>
      <c r="AR412" s="19"/>
      <c r="AS412" s="19"/>
      <c r="AT412" s="19"/>
      <c r="AU412" s="19"/>
      <c r="AV412" s="19"/>
      <c r="AW412" s="19"/>
      <c r="AX412" s="19"/>
      <c r="AY412" s="19"/>
      <c r="AZ412" s="19"/>
      <c r="BA412" s="19"/>
      <c r="BB412" s="19"/>
      <c r="BC412" s="19"/>
      <c r="BD412" s="19"/>
      <c r="BE412" s="19"/>
      <c r="BF412" s="19"/>
      <c r="BG412" s="19"/>
    </row>
    <row r="413" customFormat="false" ht="15" hidden="false" customHeight="true" outlineLevel="0" collapsed="false">
      <c r="AK413" s="19"/>
      <c r="AL413" s="19"/>
      <c r="AM413" s="19"/>
      <c r="AN413" s="19"/>
      <c r="AO413" s="19"/>
      <c r="AP413" s="19"/>
      <c r="AQ413" s="19"/>
      <c r="AR413" s="19"/>
      <c r="AS413" s="19"/>
      <c r="AT413" s="19"/>
      <c r="AU413" s="19"/>
      <c r="AV413" s="19"/>
      <c r="AW413" s="19"/>
      <c r="AX413" s="19"/>
      <c r="AY413" s="19"/>
      <c r="AZ413" s="19"/>
      <c r="BA413" s="19"/>
      <c r="BB413" s="19"/>
      <c r="BC413" s="19"/>
      <c r="BD413" s="19"/>
      <c r="BE413" s="19"/>
      <c r="BF413" s="19"/>
      <c r="BG413" s="19"/>
    </row>
    <row r="414" customFormat="false" ht="15" hidden="false" customHeight="true" outlineLevel="0" collapsed="false">
      <c r="I414" s="95"/>
      <c r="J414" s="95"/>
      <c r="K414" s="95"/>
      <c r="AK414" s="19"/>
      <c r="AL414" s="19"/>
      <c r="AM414" s="19"/>
      <c r="AN414" s="19"/>
      <c r="AO414" s="19"/>
      <c r="AP414" s="19"/>
      <c r="AQ414" s="19"/>
      <c r="AR414" s="19"/>
      <c r="AS414" s="19"/>
      <c r="AT414" s="19"/>
      <c r="AU414" s="19"/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19"/>
      <c r="BG414" s="19"/>
    </row>
    <row r="415" customFormat="false" ht="15" hidden="false" customHeight="true" outlineLevel="0" collapsed="false">
      <c r="AK415" s="19"/>
      <c r="AL415" s="19"/>
      <c r="AM415" s="19"/>
      <c r="AN415" s="19"/>
      <c r="AO415" s="19"/>
      <c r="AP415" s="19"/>
      <c r="AQ415" s="19"/>
      <c r="AR415" s="19"/>
      <c r="AS415" s="19"/>
      <c r="AT415" s="19"/>
      <c r="AU415" s="19"/>
      <c r="AV415" s="19"/>
      <c r="AW415" s="19"/>
      <c r="AX415" s="19"/>
      <c r="AY415" s="19"/>
      <c r="AZ415" s="19"/>
      <c r="BA415" s="19"/>
      <c r="BB415" s="19"/>
      <c r="BC415" s="19"/>
      <c r="BD415" s="19"/>
      <c r="BE415" s="19"/>
      <c r="BF415" s="19"/>
      <c r="BG415" s="19"/>
    </row>
    <row r="416" customFormat="false" ht="15" hidden="false" customHeight="true" outlineLevel="0" collapsed="false">
      <c r="I416" s="95"/>
      <c r="J416" s="95"/>
      <c r="K416" s="95"/>
      <c r="AK416" s="19"/>
      <c r="AL416" s="19"/>
      <c r="AM416" s="19"/>
      <c r="AN416" s="19"/>
      <c r="AO416" s="19"/>
      <c r="AP416" s="19"/>
      <c r="AQ416" s="19"/>
      <c r="AR416" s="19"/>
      <c r="AS416" s="19"/>
      <c r="AT416" s="19"/>
      <c r="AU416" s="19"/>
      <c r="AV416" s="19"/>
      <c r="AW416" s="19"/>
      <c r="AX416" s="19"/>
      <c r="AY416" s="19"/>
      <c r="AZ416" s="19"/>
      <c r="BA416" s="19"/>
      <c r="BB416" s="19"/>
      <c r="BC416" s="19"/>
      <c r="BD416" s="19"/>
      <c r="BE416" s="19"/>
      <c r="BF416" s="19"/>
      <c r="BG416" s="19"/>
    </row>
    <row r="417" customFormat="false" ht="15" hidden="false" customHeight="true" outlineLevel="0" collapsed="false">
      <c r="AK417" s="19"/>
      <c r="AL417" s="19"/>
      <c r="AM417" s="19"/>
      <c r="AN417" s="19"/>
      <c r="AO417" s="19"/>
      <c r="AP417" s="19"/>
      <c r="AQ417" s="19"/>
      <c r="AR417" s="19"/>
      <c r="AS417" s="19"/>
      <c r="AT417" s="19"/>
      <c r="AU417" s="19"/>
      <c r="AV417" s="19"/>
      <c r="AW417" s="19"/>
      <c r="AX417" s="19"/>
      <c r="AY417" s="19"/>
      <c r="AZ417" s="19"/>
      <c r="BA417" s="19"/>
      <c r="BB417" s="19"/>
      <c r="BC417" s="19"/>
      <c r="BD417" s="19"/>
      <c r="BE417" s="19"/>
      <c r="BF417" s="19"/>
      <c r="BG417" s="19"/>
    </row>
    <row r="418" customFormat="false" ht="15" hidden="false" customHeight="true" outlineLevel="0" collapsed="false">
      <c r="I418" s="95"/>
      <c r="J418" s="95"/>
      <c r="K418" s="95"/>
      <c r="L418" s="95"/>
      <c r="AK418" s="19"/>
      <c r="AL418" s="19"/>
      <c r="AM418" s="19"/>
      <c r="AN418" s="19"/>
      <c r="AO418" s="19"/>
      <c r="AP418" s="19"/>
      <c r="AQ418" s="19"/>
      <c r="AR418" s="19"/>
      <c r="AS418" s="19"/>
      <c r="AT418" s="19"/>
      <c r="AU418" s="19"/>
      <c r="AV418" s="19"/>
      <c r="AW418" s="19"/>
      <c r="AX418" s="19"/>
      <c r="AY418" s="19"/>
      <c r="AZ418" s="19"/>
      <c r="BA418" s="19"/>
      <c r="BB418" s="19"/>
      <c r="BC418" s="19"/>
      <c r="BD418" s="19"/>
      <c r="BE418" s="19"/>
      <c r="BF418" s="19"/>
      <c r="BG418" s="19"/>
    </row>
    <row r="419" customFormat="false" ht="15" hidden="false" customHeight="true" outlineLevel="0" collapsed="false">
      <c r="AK419" s="19"/>
      <c r="AL419" s="19"/>
      <c r="AM419" s="19"/>
      <c r="AN419" s="19"/>
      <c r="AO419" s="19"/>
      <c r="AP419" s="19"/>
      <c r="AQ419" s="19"/>
      <c r="AR419" s="19"/>
      <c r="AS419" s="19"/>
      <c r="AT419" s="19"/>
      <c r="AU419" s="19"/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19"/>
      <c r="BG419" s="19"/>
    </row>
    <row r="420" customFormat="false" ht="15" hidden="false" customHeight="true" outlineLevel="0" collapsed="false">
      <c r="I420" s="95"/>
      <c r="J420" s="95"/>
      <c r="K420" s="95"/>
      <c r="AK420" s="19"/>
      <c r="AL420" s="19"/>
      <c r="AM420" s="19"/>
      <c r="AN420" s="19"/>
      <c r="AO420" s="19"/>
      <c r="AP420" s="19"/>
      <c r="AQ420" s="19"/>
      <c r="AR420" s="19"/>
      <c r="AS420" s="19"/>
      <c r="AT420" s="19"/>
      <c r="AU420" s="19"/>
      <c r="AV420" s="19"/>
      <c r="AW420" s="19"/>
      <c r="AX420" s="19"/>
      <c r="AY420" s="19"/>
      <c r="AZ420" s="19"/>
      <c r="BA420" s="19"/>
      <c r="BB420" s="19"/>
      <c r="BC420" s="19"/>
      <c r="BD420" s="19"/>
      <c r="BE420" s="19"/>
      <c r="BF420" s="19"/>
      <c r="BG420" s="19"/>
    </row>
    <row r="421" customFormat="false" ht="15" hidden="false" customHeight="true" outlineLevel="0" collapsed="false">
      <c r="AK421" s="19"/>
      <c r="AL421" s="19"/>
      <c r="AM421" s="19"/>
      <c r="AN421" s="19"/>
      <c r="AO421" s="19"/>
      <c r="AP421" s="19"/>
      <c r="AQ421" s="19"/>
      <c r="AR421" s="19"/>
      <c r="AS421" s="19"/>
      <c r="AT421" s="19"/>
      <c r="AU421" s="19"/>
      <c r="AV421" s="19"/>
      <c r="AW421" s="19"/>
      <c r="AX421" s="19"/>
      <c r="AY421" s="19"/>
      <c r="AZ421" s="19"/>
      <c r="BA421" s="19"/>
      <c r="BB421" s="19"/>
      <c r="BC421" s="19"/>
      <c r="BD421" s="19"/>
      <c r="BE421" s="19"/>
      <c r="BF421" s="19"/>
      <c r="BG421" s="19"/>
    </row>
    <row r="422" customFormat="false" ht="15" hidden="false" customHeight="true" outlineLevel="0" collapsed="false">
      <c r="I422" s="95"/>
      <c r="J422" s="95"/>
      <c r="K422" s="95"/>
      <c r="L422" s="95"/>
      <c r="M422" s="95"/>
      <c r="N422" s="95"/>
      <c r="O422" s="95"/>
      <c r="P422" s="95"/>
      <c r="Q422" s="95"/>
      <c r="R422" s="95"/>
      <c r="S422" s="95"/>
      <c r="AK422" s="19"/>
      <c r="AL422" s="19"/>
      <c r="AM422" s="19"/>
      <c r="AN422" s="19"/>
      <c r="AO422" s="19"/>
      <c r="AP422" s="19"/>
      <c r="AQ422" s="19"/>
      <c r="AR422" s="19"/>
      <c r="AS422" s="19"/>
      <c r="AT422" s="19"/>
      <c r="AU422" s="19"/>
      <c r="AV422" s="19"/>
      <c r="AW422" s="19"/>
      <c r="AX422" s="19"/>
      <c r="AY422" s="19"/>
      <c r="AZ422" s="19"/>
      <c r="BA422" s="19"/>
      <c r="BB422" s="19"/>
      <c r="BC422" s="19"/>
      <c r="BD422" s="19"/>
      <c r="BE422" s="19"/>
      <c r="BF422" s="19"/>
      <c r="BG422" s="19"/>
    </row>
    <row r="423" customFormat="false" ht="15" hidden="false" customHeight="true" outlineLevel="0" collapsed="false">
      <c r="AK423" s="19"/>
      <c r="AL423" s="19"/>
      <c r="AM423" s="19"/>
      <c r="AN423" s="19"/>
      <c r="AO423" s="19"/>
      <c r="AP423" s="19"/>
      <c r="AQ423" s="19"/>
      <c r="AR423" s="19"/>
      <c r="AS423" s="19"/>
      <c r="AT423" s="19"/>
      <c r="AU423" s="19"/>
      <c r="AV423" s="19"/>
      <c r="AW423" s="19"/>
      <c r="AX423" s="19"/>
      <c r="AY423" s="19"/>
      <c r="AZ423" s="19"/>
      <c r="BA423" s="19"/>
      <c r="BB423" s="19"/>
      <c r="BC423" s="19"/>
      <c r="BD423" s="19"/>
      <c r="BE423" s="19"/>
      <c r="BF423" s="19"/>
      <c r="BG423" s="19"/>
    </row>
    <row r="424" customFormat="false" ht="15" hidden="false" customHeight="true" outlineLevel="0" collapsed="false">
      <c r="AK424" s="19"/>
      <c r="AL424" s="19"/>
      <c r="AM424" s="19"/>
      <c r="AN424" s="19"/>
      <c r="AO424" s="19"/>
      <c r="AP424" s="19"/>
      <c r="AQ424" s="19"/>
      <c r="AR424" s="19"/>
      <c r="AS424" s="19"/>
      <c r="AT424" s="19"/>
      <c r="AU424" s="19"/>
      <c r="AV424" s="19"/>
      <c r="AW424" s="19"/>
      <c r="AX424" s="19"/>
      <c r="AY424" s="19"/>
      <c r="AZ424" s="19"/>
      <c r="BA424" s="19"/>
      <c r="BB424" s="19"/>
      <c r="BC424" s="19"/>
      <c r="BD424" s="19"/>
      <c r="BE424" s="19"/>
      <c r="BF424" s="19"/>
      <c r="BG424" s="19"/>
    </row>
    <row r="425" customFormat="false" ht="15" hidden="false" customHeight="true" outlineLevel="0" collapsed="false">
      <c r="AK425" s="19"/>
      <c r="AL425" s="19"/>
      <c r="AM425" s="19"/>
      <c r="AN425" s="19"/>
      <c r="AO425" s="19"/>
      <c r="AP425" s="19"/>
      <c r="AQ425" s="19"/>
      <c r="AR425" s="19"/>
      <c r="AS425" s="19"/>
      <c r="AT425" s="19"/>
      <c r="AU425" s="19"/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19"/>
      <c r="BG425" s="19"/>
    </row>
    <row r="426" customFormat="false" ht="15" hidden="false" customHeight="true" outlineLevel="0" collapsed="false">
      <c r="AK426" s="19"/>
      <c r="AL426" s="19"/>
      <c r="AM426" s="19"/>
      <c r="AN426" s="19"/>
      <c r="AO426" s="19"/>
      <c r="AP426" s="19"/>
      <c r="AQ426" s="19"/>
      <c r="AR426" s="19"/>
      <c r="AS426" s="19"/>
      <c r="AT426" s="19"/>
      <c r="AU426" s="19"/>
      <c r="AV426" s="19"/>
      <c r="AW426" s="19"/>
      <c r="AX426" s="19"/>
      <c r="AY426" s="19"/>
      <c r="AZ426" s="19"/>
      <c r="BA426" s="19"/>
      <c r="BB426" s="19"/>
      <c r="BC426" s="19"/>
      <c r="BD426" s="19"/>
      <c r="BE426" s="19"/>
      <c r="BF426" s="19"/>
      <c r="BG426" s="19"/>
    </row>
    <row r="427" customFormat="false" ht="15" hidden="false" customHeight="true" outlineLevel="0" collapsed="false">
      <c r="AK427" s="19"/>
      <c r="AL427" s="19"/>
      <c r="AM427" s="19"/>
      <c r="AN427" s="19"/>
      <c r="AO427" s="19"/>
      <c r="AP427" s="19"/>
      <c r="AQ427" s="19"/>
      <c r="AR427" s="19"/>
      <c r="AS427" s="19"/>
      <c r="AT427" s="19"/>
      <c r="AU427" s="19"/>
      <c r="AV427" s="19"/>
      <c r="AW427" s="19"/>
      <c r="AX427" s="19"/>
      <c r="AY427" s="19"/>
      <c r="AZ427" s="19"/>
      <c r="BA427" s="19"/>
      <c r="BB427" s="19"/>
      <c r="BC427" s="19"/>
      <c r="BD427" s="19"/>
      <c r="BE427" s="19"/>
      <c r="BF427" s="19"/>
      <c r="BG427" s="19"/>
    </row>
    <row r="428" customFormat="false" ht="15" hidden="false" customHeight="true" outlineLevel="0" collapsed="false">
      <c r="AK428" s="19"/>
      <c r="AL428" s="19"/>
      <c r="AM428" s="19"/>
      <c r="AN428" s="19"/>
      <c r="AO428" s="19"/>
      <c r="AP428" s="19"/>
      <c r="AQ428" s="19"/>
      <c r="AR428" s="19"/>
      <c r="AS428" s="19"/>
      <c r="AT428" s="19"/>
      <c r="AU428" s="19"/>
      <c r="AV428" s="19"/>
      <c r="AW428" s="19"/>
      <c r="AX428" s="19"/>
      <c r="AY428" s="19"/>
      <c r="AZ428" s="19"/>
      <c r="BA428" s="19"/>
      <c r="BB428" s="19"/>
      <c r="BC428" s="19"/>
      <c r="BD428" s="19"/>
      <c r="BE428" s="19"/>
      <c r="BF428" s="19"/>
      <c r="BG428" s="19"/>
    </row>
    <row r="429" customFormat="false" ht="15" hidden="false" customHeight="true" outlineLevel="0" collapsed="false">
      <c r="AK429" s="19"/>
      <c r="AL429" s="19"/>
      <c r="AM429" s="19"/>
      <c r="AN429" s="19"/>
      <c r="AO429" s="19"/>
      <c r="AP429" s="19"/>
      <c r="AQ429" s="19"/>
      <c r="AR429" s="19"/>
      <c r="AS429" s="19"/>
      <c r="AT429" s="19"/>
      <c r="AU429" s="19"/>
      <c r="AV429" s="19"/>
      <c r="AW429" s="19"/>
      <c r="AX429" s="19"/>
      <c r="AY429" s="19"/>
      <c r="AZ429" s="19"/>
      <c r="BA429" s="19"/>
      <c r="BB429" s="19"/>
      <c r="BC429" s="19"/>
      <c r="BD429" s="19"/>
      <c r="BE429" s="19"/>
      <c r="BF429" s="19"/>
      <c r="BG429" s="19"/>
    </row>
    <row r="430" customFormat="false" ht="15" hidden="false" customHeight="true" outlineLevel="0" collapsed="false">
      <c r="I430" s="96"/>
      <c r="AK430" s="19"/>
      <c r="AL430" s="19"/>
      <c r="AM430" s="19"/>
      <c r="AN430" s="19"/>
      <c r="AO430" s="19"/>
      <c r="AP430" s="19"/>
      <c r="AQ430" s="19"/>
      <c r="AR430" s="19"/>
      <c r="AS430" s="19"/>
      <c r="AT430" s="19"/>
      <c r="AU430" s="19"/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19"/>
      <c r="BG430" s="19"/>
    </row>
    <row r="431" customFormat="false" ht="15" hidden="false" customHeight="true" outlineLevel="0" collapsed="false">
      <c r="AK431" s="19"/>
      <c r="AL431" s="19"/>
      <c r="AM431" s="19"/>
      <c r="AN431" s="19"/>
      <c r="AO431" s="19"/>
      <c r="AP431" s="19"/>
      <c r="AQ431" s="19"/>
      <c r="AR431" s="19"/>
      <c r="AS431" s="19"/>
      <c r="AT431" s="19"/>
      <c r="AU431" s="19"/>
      <c r="AV431" s="19"/>
      <c r="AW431" s="19"/>
      <c r="AX431" s="19"/>
      <c r="AY431" s="19"/>
      <c r="AZ431" s="19"/>
      <c r="BA431" s="19"/>
      <c r="BB431" s="19"/>
      <c r="BC431" s="19"/>
      <c r="BD431" s="19"/>
      <c r="BE431" s="19"/>
      <c r="BF431" s="19"/>
      <c r="BG431" s="19"/>
    </row>
    <row r="432" customFormat="false" ht="15" hidden="false" customHeight="true" outlineLevel="0" collapsed="false">
      <c r="AK432" s="19"/>
      <c r="AL432" s="19"/>
      <c r="AM432" s="19"/>
      <c r="AN432" s="19"/>
      <c r="AO432" s="19"/>
      <c r="AP432" s="19"/>
      <c r="AQ432" s="19"/>
      <c r="AR432" s="19"/>
      <c r="AS432" s="19"/>
      <c r="AT432" s="19"/>
      <c r="AU432" s="19"/>
      <c r="AV432" s="19"/>
      <c r="AW432" s="19"/>
      <c r="AX432" s="19"/>
      <c r="AY432" s="19"/>
      <c r="AZ432" s="19"/>
      <c r="BA432" s="19"/>
      <c r="BB432" s="19"/>
      <c r="BC432" s="19"/>
      <c r="BD432" s="19"/>
      <c r="BE432" s="19"/>
      <c r="BF432" s="19"/>
      <c r="BG432" s="19"/>
    </row>
    <row r="433" customFormat="false" ht="15" hidden="false" customHeight="true" outlineLevel="0" collapsed="false">
      <c r="AK433" s="19"/>
      <c r="AL433" s="19"/>
      <c r="AM433" s="19"/>
      <c r="AN433" s="19"/>
      <c r="AO433" s="19"/>
      <c r="AP433" s="19"/>
      <c r="AQ433" s="19"/>
      <c r="AR433" s="19"/>
      <c r="AS433" s="19"/>
      <c r="AT433" s="19"/>
      <c r="AU433" s="19"/>
      <c r="AV433" s="19"/>
      <c r="AW433" s="19"/>
      <c r="AX433" s="19"/>
      <c r="AY433" s="19"/>
      <c r="AZ433" s="19"/>
      <c r="BA433" s="19"/>
      <c r="BB433" s="19"/>
      <c r="BC433" s="19"/>
      <c r="BD433" s="19"/>
      <c r="BE433" s="19"/>
      <c r="BF433" s="19"/>
      <c r="BG433" s="19"/>
    </row>
    <row r="434" customFormat="false" ht="15" hidden="false" customHeight="true" outlineLevel="0" collapsed="false">
      <c r="I434" s="96"/>
      <c r="AK434" s="19"/>
      <c r="AL434" s="19"/>
      <c r="AM434" s="19"/>
      <c r="AN434" s="19"/>
      <c r="AO434" s="19"/>
      <c r="AP434" s="19"/>
      <c r="AQ434" s="19"/>
      <c r="AR434" s="19"/>
      <c r="AS434" s="19"/>
      <c r="AT434" s="19"/>
      <c r="AU434" s="19"/>
      <c r="AV434" s="19"/>
      <c r="AW434" s="19"/>
      <c r="AX434" s="19"/>
      <c r="AY434" s="19"/>
      <c r="AZ434" s="19"/>
      <c r="BA434" s="19"/>
      <c r="BB434" s="19"/>
      <c r="BC434" s="19"/>
      <c r="BD434" s="19"/>
      <c r="BE434" s="19"/>
      <c r="BF434" s="19"/>
      <c r="BG434" s="19"/>
    </row>
    <row r="435" customFormat="false" ht="15" hidden="false" customHeight="true" outlineLevel="0" collapsed="false">
      <c r="AK435" s="19"/>
      <c r="AL435" s="19"/>
      <c r="AM435" s="19"/>
      <c r="AN435" s="19"/>
      <c r="AO435" s="19"/>
      <c r="AP435" s="19"/>
      <c r="AQ435" s="19"/>
      <c r="AR435" s="19"/>
      <c r="AS435" s="19"/>
      <c r="AT435" s="19"/>
      <c r="AU435" s="19"/>
      <c r="AV435" s="19"/>
      <c r="AW435" s="19"/>
      <c r="AX435" s="19"/>
      <c r="AY435" s="19"/>
      <c r="AZ435" s="19"/>
      <c r="BA435" s="19"/>
      <c r="BB435" s="19"/>
      <c r="BC435" s="19"/>
      <c r="BD435" s="19"/>
      <c r="BE435" s="19"/>
      <c r="BF435" s="19"/>
      <c r="BG435" s="19"/>
    </row>
    <row r="436" customFormat="false" ht="15" hidden="false" customHeight="true" outlineLevel="0" collapsed="false">
      <c r="AK436" s="19"/>
      <c r="AL436" s="19"/>
      <c r="AM436" s="19"/>
      <c r="AN436" s="19"/>
      <c r="AO436" s="19"/>
      <c r="AP436" s="19"/>
      <c r="AQ436" s="19"/>
      <c r="AR436" s="19"/>
      <c r="AS436" s="19"/>
      <c r="AT436" s="19"/>
      <c r="AU436" s="19"/>
      <c r="AV436" s="19"/>
      <c r="AW436" s="19"/>
      <c r="AX436" s="19"/>
      <c r="AY436" s="19"/>
      <c r="AZ436" s="19"/>
      <c r="BA436" s="19"/>
      <c r="BB436" s="19"/>
      <c r="BC436" s="19"/>
      <c r="BD436" s="19"/>
      <c r="BE436" s="19"/>
      <c r="BF436" s="19"/>
      <c r="BG436" s="19"/>
    </row>
    <row r="437" customFormat="false" ht="15" hidden="false" customHeight="true" outlineLevel="0" collapsed="false">
      <c r="AK437" s="19"/>
      <c r="AL437" s="19"/>
      <c r="AM437" s="19"/>
      <c r="AN437" s="19"/>
      <c r="AO437" s="19"/>
      <c r="AP437" s="19"/>
      <c r="AQ437" s="19"/>
      <c r="AR437" s="19"/>
      <c r="AS437" s="19"/>
      <c r="AT437" s="19"/>
      <c r="AU437" s="19"/>
      <c r="AV437" s="19"/>
      <c r="AW437" s="19"/>
      <c r="AX437" s="19"/>
      <c r="AY437" s="19"/>
      <c r="AZ437" s="19"/>
      <c r="BA437" s="19"/>
      <c r="BB437" s="19"/>
      <c r="BC437" s="19"/>
      <c r="BD437" s="19"/>
      <c r="BE437" s="19"/>
      <c r="BF437" s="19"/>
      <c r="BG437" s="19"/>
    </row>
    <row r="438" customFormat="false" ht="15" hidden="false" customHeight="true" outlineLevel="0" collapsed="false">
      <c r="AK438" s="19"/>
      <c r="AL438" s="19"/>
      <c r="AM438" s="19"/>
      <c r="AN438" s="19"/>
      <c r="AO438" s="19"/>
      <c r="AP438" s="19"/>
      <c r="AQ438" s="19"/>
      <c r="AR438" s="19"/>
      <c r="AS438" s="19"/>
      <c r="AT438" s="19"/>
      <c r="AU438" s="19"/>
      <c r="AV438" s="19"/>
      <c r="AW438" s="19"/>
      <c r="AX438" s="19"/>
      <c r="AY438" s="19"/>
      <c r="AZ438" s="19"/>
      <c r="BA438" s="19"/>
      <c r="BB438" s="19"/>
      <c r="BC438" s="19"/>
      <c r="BD438" s="19"/>
      <c r="BE438" s="19"/>
      <c r="BF438" s="19"/>
      <c r="BG438" s="19"/>
    </row>
    <row r="439" customFormat="false" ht="15" hidden="false" customHeight="true" outlineLevel="0" collapsed="false">
      <c r="AK439" s="19"/>
      <c r="AL439" s="19"/>
      <c r="AM439" s="19"/>
      <c r="AN439" s="19"/>
      <c r="AO439" s="19"/>
      <c r="AP439" s="19"/>
      <c r="AQ439" s="19"/>
      <c r="AR439" s="19"/>
      <c r="AS439" s="19"/>
      <c r="AT439" s="19"/>
      <c r="AU439" s="19"/>
      <c r="AV439" s="19"/>
      <c r="AW439" s="19"/>
      <c r="AX439" s="19"/>
      <c r="AY439" s="19"/>
      <c r="AZ439" s="19"/>
      <c r="BA439" s="19"/>
      <c r="BB439" s="19"/>
      <c r="BC439" s="19"/>
      <c r="BD439" s="19"/>
      <c r="BE439" s="19"/>
      <c r="BF439" s="19"/>
      <c r="BG439" s="19"/>
    </row>
    <row r="440" customFormat="false" ht="15" hidden="false" customHeight="true" outlineLevel="0" collapsed="false">
      <c r="I440" s="96"/>
      <c r="J440" s="96"/>
      <c r="AK440" s="19"/>
      <c r="AL440" s="19"/>
      <c r="AM440" s="19"/>
      <c r="AN440" s="19"/>
      <c r="AO440" s="19"/>
      <c r="AP440" s="19"/>
      <c r="AQ440" s="19"/>
      <c r="AR440" s="19"/>
      <c r="AS440" s="19"/>
      <c r="AT440" s="19"/>
      <c r="AU440" s="19"/>
      <c r="AV440" s="19"/>
      <c r="AW440" s="19"/>
      <c r="AX440" s="19"/>
      <c r="AY440" s="19"/>
      <c r="AZ440" s="19"/>
      <c r="BA440" s="19"/>
      <c r="BB440" s="19"/>
      <c r="BC440" s="19"/>
      <c r="BD440" s="19"/>
      <c r="BE440" s="19"/>
      <c r="BF440" s="19"/>
      <c r="BG440" s="19"/>
    </row>
    <row r="441" customFormat="false" ht="15" hidden="false" customHeight="true" outlineLevel="0" collapsed="false">
      <c r="AK441" s="19"/>
      <c r="AL441" s="19"/>
      <c r="AM441" s="19"/>
      <c r="AN441" s="19"/>
      <c r="AO441" s="19"/>
      <c r="AP441" s="19"/>
      <c r="AQ441" s="19"/>
      <c r="AR441" s="19"/>
      <c r="AS441" s="19"/>
      <c r="AT441" s="19"/>
      <c r="AU441" s="19"/>
      <c r="AV441" s="19"/>
      <c r="AW441" s="19"/>
      <c r="AX441" s="19"/>
      <c r="AY441" s="19"/>
      <c r="AZ441" s="19"/>
      <c r="BA441" s="19"/>
      <c r="BB441" s="19"/>
      <c r="BC441" s="19"/>
      <c r="BD441" s="19"/>
      <c r="BE441" s="19"/>
      <c r="BF441" s="19"/>
      <c r="BG441" s="19"/>
    </row>
    <row r="442" customFormat="false" ht="15" hidden="false" customHeight="true" outlineLevel="0" collapsed="false">
      <c r="AK442" s="19"/>
      <c r="AL442" s="19"/>
      <c r="AM442" s="19"/>
      <c r="AN442" s="19"/>
      <c r="AO442" s="19"/>
      <c r="AP442" s="19"/>
      <c r="AQ442" s="19"/>
      <c r="AR442" s="19"/>
      <c r="AS442" s="19"/>
      <c r="AT442" s="19"/>
      <c r="AU442" s="19"/>
      <c r="AV442" s="19"/>
      <c r="AW442" s="19"/>
      <c r="AX442" s="19"/>
      <c r="AY442" s="19"/>
      <c r="AZ442" s="19"/>
      <c r="BA442" s="19"/>
      <c r="BB442" s="19"/>
      <c r="BC442" s="19"/>
      <c r="BD442" s="19"/>
      <c r="BE442" s="19"/>
      <c r="BF442" s="19"/>
      <c r="BG442" s="19"/>
    </row>
    <row r="443" customFormat="false" ht="15" hidden="false" customHeight="true" outlineLevel="0" collapsed="false">
      <c r="AK443" s="19"/>
      <c r="AL443" s="19"/>
      <c r="AM443" s="19"/>
      <c r="AN443" s="19"/>
      <c r="AO443" s="19"/>
      <c r="AP443" s="19"/>
      <c r="AQ443" s="19"/>
      <c r="AR443" s="19"/>
      <c r="AS443" s="19"/>
      <c r="AT443" s="19"/>
      <c r="AU443" s="19"/>
      <c r="AV443" s="19"/>
      <c r="AW443" s="19"/>
      <c r="AX443" s="19"/>
      <c r="AY443" s="19"/>
      <c r="AZ443" s="19"/>
      <c r="BA443" s="19"/>
      <c r="BB443" s="19"/>
      <c r="BC443" s="19"/>
      <c r="BD443" s="19"/>
      <c r="BE443" s="19"/>
      <c r="BF443" s="19"/>
      <c r="BG443" s="19"/>
    </row>
    <row r="444" customFormat="false" ht="15" hidden="false" customHeight="true" outlineLevel="0" collapsed="false">
      <c r="AK444" s="19"/>
      <c r="AL444" s="19"/>
      <c r="AM444" s="19"/>
      <c r="AN444" s="19"/>
      <c r="AO444" s="19"/>
      <c r="AP444" s="19"/>
      <c r="AQ444" s="19"/>
      <c r="AR444" s="19"/>
      <c r="AS444" s="19"/>
      <c r="AT444" s="19"/>
      <c r="AU444" s="19"/>
      <c r="AV444" s="19"/>
      <c r="AW444" s="19"/>
      <c r="AX444" s="19"/>
      <c r="AY444" s="19"/>
      <c r="AZ444" s="19"/>
      <c r="BA444" s="19"/>
      <c r="BB444" s="19"/>
      <c r="BC444" s="19"/>
      <c r="BD444" s="19"/>
      <c r="BE444" s="19"/>
      <c r="BF444" s="19"/>
      <c r="BG444" s="19"/>
    </row>
    <row r="445" customFormat="false" ht="15" hidden="false" customHeight="true" outlineLevel="0" collapsed="false">
      <c r="F445" s="103"/>
      <c r="G445" s="103"/>
      <c r="H445" s="103"/>
      <c r="AK445" s="19"/>
      <c r="AL445" s="19"/>
      <c r="AM445" s="19"/>
      <c r="AN445" s="19"/>
      <c r="AO445" s="19"/>
      <c r="AP445" s="19"/>
      <c r="AQ445" s="19"/>
      <c r="AR445" s="19"/>
      <c r="AS445" s="19"/>
      <c r="AT445" s="19"/>
      <c r="AU445" s="19"/>
      <c r="AV445" s="19"/>
      <c r="AW445" s="19"/>
      <c r="AX445" s="19"/>
      <c r="AY445" s="19"/>
      <c r="AZ445" s="19"/>
      <c r="BA445" s="19"/>
      <c r="BB445" s="19"/>
      <c r="BC445" s="19"/>
      <c r="BD445" s="19"/>
      <c r="BE445" s="19"/>
      <c r="BF445" s="19"/>
      <c r="BG445" s="19"/>
    </row>
    <row r="446" customFormat="false" ht="15" hidden="false" customHeight="true" outlineLevel="0" collapsed="false">
      <c r="F446" s="94"/>
      <c r="G446" s="94"/>
      <c r="H446" s="94"/>
      <c r="AK446" s="19"/>
      <c r="AL446" s="19"/>
      <c r="AM446" s="19"/>
      <c r="AN446" s="19"/>
      <c r="AO446" s="19"/>
      <c r="AP446" s="19"/>
      <c r="AQ446" s="19"/>
      <c r="AR446" s="19"/>
      <c r="AS446" s="19"/>
      <c r="AT446" s="19"/>
      <c r="AU446" s="19"/>
      <c r="AV446" s="19"/>
      <c r="AW446" s="19"/>
      <c r="AX446" s="19"/>
      <c r="AY446" s="19"/>
      <c r="AZ446" s="19"/>
      <c r="BA446" s="19"/>
      <c r="BB446" s="19"/>
      <c r="BC446" s="19"/>
      <c r="BD446" s="19"/>
      <c r="BE446" s="19"/>
      <c r="BF446" s="19"/>
      <c r="BG446" s="19"/>
    </row>
    <row r="447" customFormat="false" ht="15" hidden="false" customHeight="true" outlineLevel="0" collapsed="false">
      <c r="F447" s="103"/>
      <c r="G447" s="103"/>
      <c r="H447" s="103"/>
      <c r="AK447" s="19"/>
      <c r="AL447" s="19"/>
      <c r="AM447" s="19"/>
      <c r="AN447" s="19"/>
      <c r="AO447" s="19"/>
      <c r="AP447" s="19"/>
      <c r="AQ447" s="19"/>
      <c r="AR447" s="19"/>
      <c r="AS447" s="19"/>
      <c r="AT447" s="19"/>
      <c r="AU447" s="19"/>
      <c r="AV447" s="19"/>
      <c r="AW447" s="19"/>
      <c r="AX447" s="19"/>
      <c r="AY447" s="19"/>
      <c r="AZ447" s="19"/>
      <c r="BA447" s="19"/>
      <c r="BB447" s="19"/>
      <c r="BC447" s="19"/>
      <c r="BD447" s="19"/>
      <c r="BE447" s="19"/>
      <c r="BF447" s="19"/>
      <c r="BG447" s="19"/>
    </row>
    <row r="448" customFormat="false" ht="15" hidden="false" customHeight="true" outlineLevel="0" collapsed="false">
      <c r="F448" s="96"/>
      <c r="G448" s="96"/>
      <c r="H448" s="96"/>
      <c r="AK448" s="19"/>
      <c r="AL448" s="19"/>
      <c r="AM448" s="19"/>
      <c r="AN448" s="19"/>
      <c r="AO448" s="19"/>
      <c r="AP448" s="19"/>
      <c r="AQ448" s="19"/>
      <c r="AR448" s="19"/>
      <c r="AS448" s="19"/>
      <c r="AT448" s="19"/>
      <c r="AU448" s="19"/>
      <c r="AV448" s="19"/>
      <c r="AW448" s="19"/>
      <c r="AX448" s="19"/>
      <c r="AY448" s="19"/>
      <c r="AZ448" s="19"/>
      <c r="BA448" s="19"/>
      <c r="BB448" s="19"/>
      <c r="BC448" s="19"/>
      <c r="BD448" s="19"/>
      <c r="BE448" s="19"/>
      <c r="BF448" s="19"/>
      <c r="BG448" s="19"/>
    </row>
    <row r="449" customFormat="false" ht="15" hidden="false" customHeight="true" outlineLevel="0" collapsed="false">
      <c r="F449" s="96"/>
      <c r="G449" s="96"/>
      <c r="AK449" s="19"/>
      <c r="AL449" s="19"/>
      <c r="AM449" s="19"/>
      <c r="AN449" s="19"/>
      <c r="AO449" s="19"/>
      <c r="AP449" s="19"/>
      <c r="AQ449" s="19"/>
      <c r="AR449" s="19"/>
      <c r="AS449" s="19"/>
      <c r="AT449" s="19"/>
      <c r="AU449" s="19"/>
      <c r="AV449" s="19"/>
      <c r="AW449" s="19"/>
      <c r="AX449" s="19"/>
      <c r="AY449" s="19"/>
      <c r="AZ449" s="19"/>
      <c r="BA449" s="19"/>
      <c r="BB449" s="19"/>
      <c r="BC449" s="19"/>
      <c r="BD449" s="19"/>
      <c r="BE449" s="19"/>
      <c r="BF449" s="19"/>
      <c r="BG449" s="19"/>
    </row>
    <row r="450" customFormat="false" ht="15" hidden="false" customHeight="true" outlineLevel="0" collapsed="false">
      <c r="AK450" s="19"/>
      <c r="AL450" s="19"/>
      <c r="AM450" s="19"/>
      <c r="AN450" s="19"/>
      <c r="AO450" s="19"/>
      <c r="AP450" s="19"/>
      <c r="AQ450" s="19"/>
      <c r="AR450" s="19"/>
      <c r="AS450" s="19"/>
      <c r="AT450" s="19"/>
      <c r="AU450" s="19"/>
      <c r="AV450" s="19"/>
      <c r="AW450" s="19"/>
      <c r="AX450" s="19"/>
      <c r="AY450" s="19"/>
      <c r="AZ450" s="19"/>
      <c r="BA450" s="19"/>
      <c r="BB450" s="19"/>
      <c r="BC450" s="19"/>
      <c r="BD450" s="19"/>
      <c r="BE450" s="19"/>
      <c r="BF450" s="19"/>
      <c r="BG450" s="19"/>
    </row>
    <row r="451" customFormat="false" ht="15" hidden="false" customHeight="true" outlineLevel="0" collapsed="false">
      <c r="F451" s="95"/>
      <c r="G451" s="95"/>
      <c r="H451" s="95"/>
      <c r="AK451" s="19"/>
      <c r="AL451" s="19"/>
      <c r="AM451" s="19"/>
      <c r="AN451" s="19"/>
      <c r="AO451" s="19"/>
      <c r="AP451" s="19"/>
      <c r="AQ451" s="19"/>
      <c r="AR451" s="19"/>
      <c r="AS451" s="19"/>
      <c r="AT451" s="19"/>
      <c r="AU451" s="19"/>
      <c r="AV451" s="19"/>
      <c r="AW451" s="19"/>
      <c r="AX451" s="19"/>
      <c r="AY451" s="19"/>
      <c r="AZ451" s="19"/>
      <c r="BA451" s="19"/>
      <c r="BB451" s="19"/>
      <c r="BC451" s="19"/>
      <c r="BD451" s="19"/>
      <c r="BE451" s="19"/>
      <c r="BF451" s="19"/>
      <c r="BG451" s="19"/>
    </row>
    <row r="452" customFormat="false" ht="15" hidden="false" customHeight="true" outlineLevel="0" collapsed="false">
      <c r="AK452" s="19"/>
      <c r="AL452" s="19"/>
      <c r="AM452" s="19"/>
      <c r="AN452" s="19"/>
      <c r="AO452" s="19"/>
      <c r="AP452" s="19"/>
      <c r="AQ452" s="19"/>
      <c r="AR452" s="19"/>
      <c r="AS452" s="19"/>
      <c r="AT452" s="19"/>
      <c r="AU452" s="19"/>
      <c r="AV452" s="19"/>
      <c r="AW452" s="19"/>
      <c r="AX452" s="19"/>
      <c r="AY452" s="19"/>
      <c r="AZ452" s="19"/>
      <c r="BA452" s="19"/>
      <c r="BB452" s="19"/>
      <c r="BC452" s="19"/>
      <c r="BD452" s="19"/>
      <c r="BE452" s="19"/>
      <c r="BF452" s="19"/>
      <c r="BG452" s="19"/>
    </row>
    <row r="453" customFormat="false" ht="15" hidden="false" customHeight="true" outlineLevel="0" collapsed="false">
      <c r="AK453" s="19"/>
      <c r="AL453" s="19"/>
      <c r="AM453" s="19"/>
      <c r="AN453" s="19"/>
      <c r="AO453" s="19"/>
      <c r="AP453" s="19"/>
      <c r="AQ453" s="19"/>
      <c r="AR453" s="19"/>
      <c r="AS453" s="19"/>
      <c r="AT453" s="19"/>
      <c r="AU453" s="19"/>
      <c r="AV453" s="19"/>
      <c r="AW453" s="19"/>
      <c r="AX453" s="19"/>
      <c r="AY453" s="19"/>
      <c r="AZ453" s="19"/>
      <c r="BA453" s="19"/>
      <c r="BB453" s="19"/>
      <c r="BC453" s="19"/>
      <c r="BD453" s="19"/>
      <c r="BE453" s="19"/>
      <c r="BF453" s="19"/>
      <c r="BG453" s="19"/>
    </row>
    <row r="454" customFormat="false" ht="15" hidden="false" customHeight="true" outlineLevel="0" collapsed="false">
      <c r="AK454" s="19"/>
      <c r="AL454" s="19"/>
      <c r="AM454" s="19"/>
      <c r="AN454" s="19"/>
      <c r="AO454" s="19"/>
      <c r="AP454" s="19"/>
      <c r="AQ454" s="19"/>
      <c r="AR454" s="19"/>
      <c r="AS454" s="19"/>
      <c r="AT454" s="19"/>
      <c r="AU454" s="19"/>
      <c r="AV454" s="19"/>
      <c r="AW454" s="19"/>
      <c r="AX454" s="19"/>
      <c r="AY454" s="19"/>
      <c r="AZ454" s="19"/>
      <c r="BA454" s="19"/>
      <c r="BB454" s="19"/>
      <c r="BC454" s="19"/>
      <c r="BD454" s="19"/>
      <c r="BE454" s="19"/>
      <c r="BF454" s="19"/>
      <c r="BG454" s="19"/>
    </row>
    <row r="455" customFormat="false" ht="15" hidden="false" customHeight="true" outlineLevel="0" collapsed="false">
      <c r="AK455" s="19"/>
      <c r="AL455" s="19"/>
      <c r="AM455" s="19"/>
      <c r="AN455" s="19"/>
      <c r="AO455" s="19"/>
      <c r="AP455" s="19"/>
      <c r="AQ455" s="19"/>
      <c r="AR455" s="19"/>
      <c r="AS455" s="19"/>
      <c r="AT455" s="19"/>
      <c r="AU455" s="19"/>
      <c r="AV455" s="19"/>
      <c r="AW455" s="19"/>
      <c r="AX455" s="19"/>
      <c r="AY455" s="19"/>
      <c r="AZ455" s="19"/>
      <c r="BA455" s="19"/>
      <c r="BB455" s="19"/>
      <c r="BC455" s="19"/>
      <c r="BD455" s="19"/>
      <c r="BE455" s="19"/>
      <c r="BF455" s="19"/>
      <c r="BG455" s="19"/>
    </row>
    <row r="456" customFormat="false" ht="15" hidden="false" customHeight="true" outlineLevel="0" collapsed="false">
      <c r="AK456" s="19"/>
      <c r="AL456" s="19"/>
      <c r="AM456" s="19"/>
      <c r="AN456" s="19"/>
      <c r="AO456" s="19"/>
      <c r="AP456" s="19"/>
      <c r="AQ456" s="19"/>
      <c r="AR456" s="19"/>
      <c r="AS456" s="19"/>
      <c r="AT456" s="19"/>
      <c r="AU456" s="19"/>
      <c r="AV456" s="19"/>
      <c r="AW456" s="19"/>
      <c r="AX456" s="19"/>
      <c r="AY456" s="19"/>
      <c r="AZ456" s="19"/>
      <c r="BA456" s="19"/>
      <c r="BB456" s="19"/>
      <c r="BC456" s="19"/>
      <c r="BD456" s="19"/>
      <c r="BE456" s="19"/>
      <c r="BF456" s="19"/>
      <c r="BG456" s="19"/>
    </row>
    <row r="457" customFormat="false" ht="15" hidden="false" customHeight="true" outlineLevel="0" collapsed="false">
      <c r="AK457" s="19"/>
      <c r="AL457" s="19"/>
      <c r="AM457" s="19"/>
      <c r="AN457" s="19"/>
      <c r="AO457" s="19"/>
      <c r="AP457" s="19"/>
      <c r="AQ457" s="19"/>
      <c r="AR457" s="19"/>
      <c r="AS457" s="19"/>
      <c r="AT457" s="19"/>
      <c r="AU457" s="19"/>
      <c r="AV457" s="19"/>
      <c r="AW457" s="19"/>
      <c r="AX457" s="19"/>
      <c r="AY457" s="19"/>
      <c r="AZ457" s="19"/>
      <c r="BA457" s="19"/>
      <c r="BB457" s="19"/>
      <c r="BC457" s="19"/>
      <c r="BD457" s="19"/>
      <c r="BE457" s="19"/>
      <c r="BF457" s="19"/>
      <c r="BG457" s="19"/>
    </row>
    <row r="458" customFormat="false" ht="15" hidden="false" customHeight="true" outlineLevel="0" collapsed="false">
      <c r="AK458" s="19"/>
      <c r="AL458" s="19"/>
      <c r="AM458" s="19"/>
      <c r="AN458" s="19"/>
      <c r="AO458" s="19"/>
      <c r="AP458" s="19"/>
      <c r="AQ458" s="19"/>
      <c r="AR458" s="19"/>
      <c r="AS458" s="19"/>
      <c r="AT458" s="19"/>
      <c r="AU458" s="19"/>
      <c r="AV458" s="19"/>
      <c r="AW458" s="19"/>
      <c r="AX458" s="19"/>
      <c r="AY458" s="19"/>
      <c r="AZ458" s="19"/>
      <c r="BA458" s="19"/>
      <c r="BB458" s="19"/>
      <c r="BC458" s="19"/>
      <c r="BD458" s="19"/>
      <c r="BE458" s="19"/>
      <c r="BF458" s="19"/>
      <c r="BG458" s="19"/>
    </row>
    <row r="459" customFormat="false" ht="15" hidden="false" customHeight="true" outlineLevel="0" collapsed="false">
      <c r="F459" s="96"/>
      <c r="G459" s="96"/>
      <c r="H459" s="96"/>
      <c r="AK459" s="19"/>
      <c r="AL459" s="19"/>
      <c r="AM459" s="19"/>
      <c r="AN459" s="19"/>
      <c r="AO459" s="19"/>
      <c r="AP459" s="19"/>
      <c r="AQ459" s="19"/>
      <c r="AR459" s="19"/>
      <c r="AS459" s="19"/>
      <c r="AT459" s="19"/>
      <c r="AU459" s="19"/>
      <c r="AV459" s="19"/>
      <c r="AW459" s="19"/>
      <c r="AX459" s="19"/>
      <c r="AY459" s="19"/>
      <c r="AZ459" s="19"/>
      <c r="BA459" s="19"/>
      <c r="BB459" s="19"/>
      <c r="BC459" s="19"/>
      <c r="BD459" s="19"/>
      <c r="BE459" s="19"/>
      <c r="BF459" s="19"/>
      <c r="BG459" s="19"/>
    </row>
    <row r="460" customFormat="false" ht="15" hidden="false" customHeight="true" outlineLevel="0" collapsed="false">
      <c r="F460" s="96"/>
      <c r="G460" s="96"/>
      <c r="H460" s="96"/>
      <c r="AK460" s="19"/>
      <c r="AL460" s="19"/>
      <c r="AM460" s="19"/>
      <c r="AN460" s="19"/>
      <c r="AO460" s="19"/>
      <c r="AP460" s="19"/>
      <c r="AQ460" s="19"/>
      <c r="AR460" s="19"/>
      <c r="AS460" s="19"/>
      <c r="AT460" s="19"/>
      <c r="AU460" s="19"/>
      <c r="AV460" s="19"/>
      <c r="AW460" s="19"/>
      <c r="AX460" s="19"/>
      <c r="AY460" s="19"/>
      <c r="AZ460" s="19"/>
      <c r="BA460" s="19"/>
      <c r="BB460" s="19"/>
      <c r="BC460" s="19"/>
      <c r="BD460" s="19"/>
      <c r="BE460" s="19"/>
      <c r="BF460" s="19"/>
      <c r="BG460" s="19"/>
    </row>
    <row r="461" customFormat="false" ht="15" hidden="false" customHeight="true" outlineLevel="0" collapsed="false">
      <c r="AK461" s="19"/>
      <c r="AL461" s="19"/>
      <c r="AM461" s="19"/>
      <c r="AN461" s="19"/>
      <c r="AO461" s="19"/>
      <c r="AP461" s="19"/>
      <c r="AQ461" s="19"/>
      <c r="AR461" s="19"/>
      <c r="AS461" s="19"/>
      <c r="AT461" s="19"/>
      <c r="AU461" s="19"/>
      <c r="AV461" s="19"/>
      <c r="AW461" s="19"/>
      <c r="AX461" s="19"/>
      <c r="AY461" s="19"/>
      <c r="AZ461" s="19"/>
      <c r="BA461" s="19"/>
      <c r="BB461" s="19"/>
      <c r="BC461" s="19"/>
      <c r="BD461" s="19"/>
      <c r="BE461" s="19"/>
      <c r="BF461" s="19"/>
      <c r="BG461" s="19"/>
    </row>
    <row r="462" customFormat="false" ht="15" hidden="false" customHeight="true" outlineLevel="0" collapsed="false">
      <c r="F462" s="97"/>
      <c r="G462" s="97"/>
      <c r="H462" s="97"/>
      <c r="AK462" s="19"/>
      <c r="AL462" s="19"/>
      <c r="AM462" s="19"/>
      <c r="AN462" s="19"/>
      <c r="AO462" s="19"/>
      <c r="AP462" s="19"/>
      <c r="AQ462" s="19"/>
      <c r="AR462" s="19"/>
      <c r="AS462" s="19"/>
      <c r="AT462" s="19"/>
      <c r="AU462" s="19"/>
      <c r="AV462" s="19"/>
      <c r="AW462" s="19"/>
      <c r="AX462" s="19"/>
      <c r="AY462" s="19"/>
      <c r="AZ462" s="19"/>
      <c r="BA462" s="19"/>
      <c r="BB462" s="19"/>
      <c r="BC462" s="19"/>
      <c r="BD462" s="19"/>
      <c r="BE462" s="19"/>
      <c r="BF462" s="19"/>
      <c r="BG462" s="19"/>
    </row>
    <row r="463" customFormat="false" ht="15" hidden="false" customHeight="true" outlineLevel="0" collapsed="false">
      <c r="F463" s="97"/>
      <c r="G463" s="97"/>
      <c r="H463" s="97"/>
      <c r="AK463" s="19"/>
      <c r="AL463" s="19"/>
      <c r="AM463" s="19"/>
      <c r="AN463" s="19"/>
      <c r="AO463" s="19"/>
      <c r="AP463" s="19"/>
      <c r="AQ463" s="19"/>
      <c r="AR463" s="19"/>
      <c r="AS463" s="19"/>
      <c r="AT463" s="19"/>
      <c r="AU463" s="19"/>
      <c r="AV463" s="19"/>
      <c r="AW463" s="19"/>
      <c r="AX463" s="19"/>
      <c r="AY463" s="19"/>
      <c r="AZ463" s="19"/>
      <c r="BA463" s="19"/>
      <c r="BB463" s="19"/>
      <c r="BC463" s="19"/>
      <c r="BD463" s="19"/>
      <c r="BE463" s="19"/>
      <c r="BF463" s="19"/>
      <c r="BG463" s="19"/>
    </row>
    <row r="464" customFormat="false" ht="15" hidden="false" customHeight="true" outlineLevel="0" collapsed="false">
      <c r="AK464" s="19"/>
      <c r="AL464" s="19"/>
      <c r="AM464" s="19"/>
      <c r="AN464" s="19"/>
      <c r="AO464" s="19"/>
      <c r="AP464" s="19"/>
      <c r="AQ464" s="19"/>
      <c r="AR464" s="19"/>
      <c r="AS464" s="19"/>
      <c r="AT464" s="19"/>
      <c r="AU464" s="19"/>
      <c r="AV464" s="19"/>
      <c r="AW464" s="19"/>
      <c r="AX464" s="19"/>
      <c r="AY464" s="19"/>
      <c r="AZ464" s="19"/>
      <c r="BA464" s="19"/>
      <c r="BB464" s="19"/>
      <c r="BC464" s="19"/>
      <c r="BD464" s="19"/>
      <c r="BE464" s="19"/>
      <c r="BF464" s="19"/>
      <c r="BG464" s="19"/>
    </row>
    <row r="465" customFormat="false" ht="15" hidden="false" customHeight="true" outlineLevel="0" collapsed="false">
      <c r="I465" s="95"/>
      <c r="J465" s="95"/>
      <c r="K465" s="95"/>
      <c r="L465" s="95"/>
      <c r="M465" s="95"/>
      <c r="N465" s="95"/>
      <c r="AK465" s="19"/>
      <c r="AL465" s="19"/>
      <c r="AM465" s="19"/>
      <c r="AN465" s="19"/>
      <c r="AO465" s="19"/>
      <c r="AP465" s="19"/>
      <c r="AQ465" s="19"/>
      <c r="AR465" s="19"/>
      <c r="AS465" s="19"/>
      <c r="AT465" s="19"/>
      <c r="AU465" s="19"/>
      <c r="AV465" s="19"/>
      <c r="AW465" s="19"/>
      <c r="AX465" s="19"/>
      <c r="AY465" s="19"/>
      <c r="AZ465" s="19"/>
      <c r="BA465" s="19"/>
      <c r="BB465" s="19"/>
      <c r="BC465" s="19"/>
      <c r="BD465" s="19"/>
      <c r="BE465" s="19"/>
      <c r="BF465" s="19"/>
      <c r="BG465" s="19"/>
    </row>
    <row r="466" customFormat="false" ht="15" hidden="false" customHeight="true" outlineLevel="0" collapsed="false">
      <c r="AK466" s="19"/>
      <c r="AL466" s="19"/>
      <c r="AM466" s="19"/>
      <c r="AN466" s="19"/>
      <c r="AO466" s="19"/>
      <c r="AP466" s="19"/>
      <c r="AQ466" s="19"/>
      <c r="AR466" s="19"/>
      <c r="AS466" s="19"/>
      <c r="AT466" s="19"/>
      <c r="AU466" s="19"/>
      <c r="AV466" s="19"/>
      <c r="AW466" s="19"/>
      <c r="AX466" s="19"/>
      <c r="AY466" s="19"/>
      <c r="AZ466" s="19"/>
      <c r="BA466" s="19"/>
      <c r="BB466" s="19"/>
      <c r="BC466" s="19"/>
      <c r="BD466" s="19"/>
      <c r="BE466" s="19"/>
      <c r="BF466" s="19"/>
      <c r="BG466" s="19"/>
    </row>
    <row r="467" customFormat="false" ht="15" hidden="false" customHeight="true" outlineLevel="0" collapsed="false">
      <c r="F467" s="98"/>
      <c r="G467" s="98"/>
      <c r="H467" s="98"/>
      <c r="AK467" s="19"/>
      <c r="AL467" s="19"/>
      <c r="AM467" s="19"/>
      <c r="AN467" s="19"/>
      <c r="AO467" s="19"/>
      <c r="AP467" s="19"/>
      <c r="AQ467" s="19"/>
      <c r="AR467" s="19"/>
      <c r="AS467" s="19"/>
      <c r="AT467" s="19"/>
      <c r="AU467" s="19"/>
      <c r="AV467" s="19"/>
      <c r="AW467" s="19"/>
      <c r="AX467" s="19"/>
      <c r="AY467" s="19"/>
      <c r="AZ467" s="19"/>
      <c r="BA467" s="19"/>
      <c r="BB467" s="19"/>
      <c r="BC467" s="19"/>
      <c r="BD467" s="19"/>
      <c r="BE467" s="19"/>
      <c r="BF467" s="19"/>
      <c r="BG467" s="19"/>
    </row>
    <row r="468" customFormat="false" ht="15" hidden="false" customHeight="true" outlineLevel="0" collapsed="false">
      <c r="AK468" s="19"/>
      <c r="AL468" s="19"/>
      <c r="AM468" s="19"/>
      <c r="AN468" s="19"/>
      <c r="AO468" s="19"/>
      <c r="AP468" s="19"/>
      <c r="AQ468" s="19"/>
      <c r="AR468" s="19"/>
      <c r="AS468" s="19"/>
      <c r="AT468" s="19"/>
      <c r="AU468" s="19"/>
      <c r="AV468" s="19"/>
      <c r="AW468" s="19"/>
      <c r="AX468" s="19"/>
      <c r="AY468" s="19"/>
      <c r="AZ468" s="19"/>
      <c r="BA468" s="19"/>
      <c r="BB468" s="19"/>
      <c r="BC468" s="19"/>
      <c r="BD468" s="19"/>
      <c r="BE468" s="19"/>
      <c r="BF468" s="19"/>
      <c r="BG468" s="19"/>
    </row>
    <row r="469" customFormat="false" ht="15" hidden="false" customHeight="true" outlineLevel="0" collapsed="false">
      <c r="F469" s="95"/>
      <c r="G469" s="95"/>
      <c r="H469" s="95"/>
      <c r="AK469" s="19"/>
      <c r="AL469" s="19"/>
      <c r="AM469" s="19"/>
      <c r="AN469" s="19"/>
      <c r="AO469" s="19"/>
      <c r="AP469" s="19"/>
      <c r="AQ469" s="19"/>
      <c r="AR469" s="19"/>
      <c r="AS469" s="19"/>
      <c r="AT469" s="19"/>
      <c r="AU469" s="19"/>
      <c r="AV469" s="19"/>
      <c r="AW469" s="19"/>
      <c r="AX469" s="19"/>
      <c r="AY469" s="19"/>
      <c r="AZ469" s="19"/>
      <c r="BA469" s="19"/>
      <c r="BB469" s="19"/>
      <c r="BC469" s="19"/>
      <c r="BD469" s="19"/>
      <c r="BE469" s="19"/>
      <c r="BF469" s="19"/>
      <c r="BG469" s="19"/>
    </row>
    <row r="470" customFormat="false" ht="15" hidden="false" customHeight="true" outlineLevel="0" collapsed="false">
      <c r="AK470" s="19"/>
      <c r="AL470" s="19"/>
      <c r="AM470" s="19"/>
      <c r="AN470" s="19"/>
      <c r="AO470" s="19"/>
      <c r="AP470" s="19"/>
      <c r="AQ470" s="19"/>
      <c r="AR470" s="19"/>
      <c r="AS470" s="19"/>
      <c r="AT470" s="19"/>
      <c r="AU470" s="19"/>
      <c r="AV470" s="19"/>
      <c r="AW470" s="19"/>
      <c r="AX470" s="19"/>
      <c r="AY470" s="19"/>
      <c r="AZ470" s="19"/>
      <c r="BA470" s="19"/>
      <c r="BB470" s="19"/>
      <c r="BC470" s="19"/>
      <c r="BD470" s="19"/>
      <c r="BE470" s="19"/>
      <c r="BF470" s="19"/>
      <c r="BG470" s="19"/>
    </row>
    <row r="471" customFormat="false" ht="15" hidden="false" customHeight="true" outlineLevel="0" collapsed="false">
      <c r="F471" s="95"/>
      <c r="G471" s="95"/>
      <c r="H471" s="95"/>
      <c r="AK471" s="19"/>
      <c r="AL471" s="19"/>
      <c r="AM471" s="19"/>
      <c r="AN471" s="19"/>
      <c r="AO471" s="19"/>
      <c r="AP471" s="19"/>
      <c r="AQ471" s="19"/>
      <c r="AR471" s="19"/>
      <c r="AS471" s="19"/>
      <c r="AT471" s="19"/>
      <c r="AU471" s="19"/>
      <c r="AV471" s="19"/>
      <c r="AW471" s="19"/>
      <c r="AX471" s="19"/>
      <c r="AY471" s="19"/>
      <c r="AZ471" s="19"/>
      <c r="BA471" s="19"/>
      <c r="BB471" s="19"/>
      <c r="BC471" s="19"/>
      <c r="BD471" s="19"/>
      <c r="BE471" s="19"/>
      <c r="BF471" s="19"/>
      <c r="BG471" s="19"/>
    </row>
    <row r="472" customFormat="false" ht="15" hidden="false" customHeight="true" outlineLevel="0" collapsed="false">
      <c r="AK472" s="19"/>
      <c r="AL472" s="19"/>
      <c r="AM472" s="19"/>
      <c r="AN472" s="19"/>
      <c r="AO472" s="19"/>
      <c r="AP472" s="19"/>
      <c r="AQ472" s="19"/>
      <c r="AR472" s="19"/>
      <c r="AS472" s="19"/>
      <c r="AT472" s="19"/>
      <c r="AU472" s="19"/>
      <c r="AV472" s="19"/>
      <c r="AW472" s="19"/>
      <c r="AX472" s="19"/>
      <c r="AY472" s="19"/>
      <c r="AZ472" s="19"/>
      <c r="BA472" s="19"/>
      <c r="BB472" s="19"/>
      <c r="BC472" s="19"/>
      <c r="BD472" s="19"/>
      <c r="BE472" s="19"/>
      <c r="BF472" s="19"/>
      <c r="BG472" s="19"/>
    </row>
    <row r="473" customFormat="false" ht="15" hidden="false" customHeight="true" outlineLevel="0" collapsed="false">
      <c r="F473" s="95"/>
      <c r="G473" s="95"/>
      <c r="H473" s="95"/>
      <c r="I473" s="95"/>
      <c r="J473" s="95"/>
      <c r="K473" s="95"/>
      <c r="L473" s="95"/>
      <c r="M473" s="95"/>
      <c r="N473" s="95"/>
      <c r="AK473" s="19"/>
      <c r="AL473" s="19"/>
      <c r="AM473" s="19"/>
      <c r="AN473" s="19"/>
      <c r="AO473" s="19"/>
      <c r="AP473" s="19"/>
      <c r="AQ473" s="19"/>
      <c r="AR473" s="19"/>
      <c r="AS473" s="19"/>
      <c r="AT473" s="19"/>
      <c r="AU473" s="19"/>
      <c r="AV473" s="19"/>
      <c r="AW473" s="19"/>
      <c r="AX473" s="19"/>
      <c r="AY473" s="19"/>
      <c r="AZ473" s="19"/>
      <c r="BA473" s="19"/>
      <c r="BB473" s="19"/>
      <c r="BC473" s="19"/>
      <c r="BD473" s="19"/>
      <c r="BE473" s="19"/>
      <c r="BF473" s="19"/>
      <c r="BG473" s="19"/>
    </row>
    <row r="474" customFormat="false" ht="15" hidden="false" customHeight="true" outlineLevel="0" collapsed="false">
      <c r="AK474" s="19"/>
      <c r="AL474" s="19"/>
      <c r="AM474" s="19"/>
      <c r="AN474" s="19"/>
      <c r="AO474" s="19"/>
      <c r="AP474" s="19"/>
      <c r="AQ474" s="19"/>
      <c r="AR474" s="19"/>
      <c r="AS474" s="19"/>
      <c r="AT474" s="19"/>
      <c r="AU474" s="19"/>
      <c r="AV474" s="19"/>
      <c r="AW474" s="19"/>
      <c r="AX474" s="19"/>
      <c r="AY474" s="19"/>
      <c r="AZ474" s="19"/>
      <c r="BA474" s="19"/>
      <c r="BB474" s="19"/>
      <c r="BC474" s="19"/>
      <c r="BD474" s="19"/>
      <c r="BE474" s="19"/>
      <c r="BF474" s="19"/>
      <c r="BG474" s="19"/>
    </row>
    <row r="475" customFormat="false" ht="15" hidden="false" customHeight="true" outlineLevel="0" collapsed="false">
      <c r="AK475" s="19"/>
      <c r="AL475" s="19"/>
      <c r="AM475" s="19"/>
      <c r="AN475" s="19"/>
      <c r="AO475" s="19"/>
      <c r="AP475" s="19"/>
      <c r="AQ475" s="19"/>
      <c r="AR475" s="19"/>
      <c r="AS475" s="19"/>
      <c r="AT475" s="19"/>
      <c r="AU475" s="19"/>
      <c r="AV475" s="19"/>
      <c r="AW475" s="19"/>
      <c r="AX475" s="19"/>
      <c r="AY475" s="19"/>
      <c r="AZ475" s="19"/>
      <c r="BA475" s="19"/>
      <c r="BB475" s="19"/>
      <c r="BC475" s="19"/>
      <c r="BD475" s="19"/>
      <c r="BE475" s="19"/>
      <c r="BF475" s="19"/>
      <c r="BG475" s="19"/>
    </row>
    <row r="476" customFormat="false" ht="15" hidden="false" customHeight="true" outlineLevel="0" collapsed="false">
      <c r="AK476" s="19"/>
      <c r="AL476" s="19"/>
      <c r="AM476" s="19"/>
      <c r="AN476" s="19"/>
      <c r="AO476" s="19"/>
      <c r="AP476" s="19"/>
      <c r="AQ476" s="19"/>
      <c r="AR476" s="19"/>
      <c r="AS476" s="19"/>
      <c r="AT476" s="19"/>
      <c r="AU476" s="19"/>
      <c r="AV476" s="19"/>
      <c r="AW476" s="19"/>
      <c r="AX476" s="19"/>
      <c r="AY476" s="19"/>
      <c r="AZ476" s="19"/>
      <c r="BA476" s="19"/>
      <c r="BB476" s="19"/>
      <c r="BC476" s="19"/>
      <c r="BD476" s="19"/>
      <c r="BE476" s="19"/>
      <c r="BF476" s="19"/>
      <c r="BG476" s="19"/>
    </row>
    <row r="477" customFormat="false" ht="15" hidden="false" customHeight="true" outlineLevel="0" collapsed="false">
      <c r="L477" s="1"/>
      <c r="M477" s="1"/>
      <c r="AK477" s="19"/>
      <c r="AL477" s="19"/>
      <c r="AM477" s="19"/>
      <c r="AN477" s="19"/>
      <c r="AO477" s="19"/>
      <c r="AP477" s="19"/>
      <c r="AQ477" s="19"/>
      <c r="AR477" s="19"/>
      <c r="AS477" s="19"/>
      <c r="AT477" s="19"/>
      <c r="AU477" s="19"/>
      <c r="AV477" s="19"/>
      <c r="AW477" s="19"/>
      <c r="AX477" s="19"/>
      <c r="AY477" s="19"/>
      <c r="AZ477" s="19"/>
      <c r="BA477" s="19"/>
      <c r="BB477" s="19"/>
      <c r="BC477" s="19"/>
      <c r="BD477" s="19"/>
      <c r="BE477" s="19"/>
      <c r="BF477" s="19"/>
      <c r="BG477" s="19"/>
    </row>
    <row r="478" customFormat="false" ht="15" hidden="false" customHeight="true" outlineLevel="0" collapsed="false">
      <c r="L478" s="1"/>
      <c r="M478" s="1"/>
      <c r="AK478" s="19"/>
      <c r="AL478" s="19"/>
      <c r="AM478" s="19"/>
      <c r="AN478" s="19"/>
      <c r="AO478" s="19"/>
      <c r="AP478" s="19"/>
      <c r="AQ478" s="19"/>
      <c r="AR478" s="19"/>
      <c r="AS478" s="19"/>
      <c r="AT478" s="19"/>
      <c r="AU478" s="19"/>
      <c r="AV478" s="19"/>
      <c r="AW478" s="19"/>
      <c r="AX478" s="19"/>
      <c r="AY478" s="19"/>
      <c r="AZ478" s="19"/>
      <c r="BA478" s="19"/>
      <c r="BB478" s="19"/>
      <c r="BC478" s="19"/>
      <c r="BD478" s="19"/>
      <c r="BE478" s="19"/>
      <c r="BF478" s="19"/>
      <c r="BG478" s="19"/>
    </row>
    <row r="479" customFormat="false" ht="15" hidden="false" customHeight="true" outlineLevel="0" collapsed="false">
      <c r="L479" s="1"/>
      <c r="M479" s="1"/>
      <c r="AK479" s="19"/>
      <c r="AL479" s="19"/>
      <c r="AM479" s="19"/>
      <c r="AN479" s="19"/>
      <c r="AO479" s="19"/>
      <c r="AP479" s="19"/>
      <c r="AQ479" s="19"/>
      <c r="AR479" s="19"/>
      <c r="AS479" s="19"/>
      <c r="AT479" s="19"/>
      <c r="AU479" s="19"/>
      <c r="AV479" s="19"/>
      <c r="AW479" s="19"/>
      <c r="AX479" s="19"/>
      <c r="AY479" s="19"/>
      <c r="AZ479" s="19"/>
      <c r="BA479" s="19"/>
      <c r="BB479" s="19"/>
      <c r="BC479" s="19"/>
      <c r="BD479" s="19"/>
      <c r="BE479" s="19"/>
      <c r="BF479" s="19"/>
      <c r="BG479" s="19"/>
    </row>
    <row r="480" customFormat="false" ht="15" hidden="false" customHeight="true" outlineLevel="0" collapsed="false">
      <c r="L480" s="1"/>
      <c r="M480" s="1"/>
      <c r="AK480" s="19"/>
      <c r="AL480" s="19"/>
      <c r="AM480" s="19"/>
      <c r="AN480" s="19"/>
      <c r="AO480" s="19"/>
      <c r="AP480" s="19"/>
      <c r="AQ480" s="19"/>
      <c r="AR480" s="19"/>
      <c r="AS480" s="19"/>
      <c r="AT480" s="19"/>
      <c r="AU480" s="19"/>
      <c r="AV480" s="19"/>
      <c r="AW480" s="19"/>
      <c r="AX480" s="19"/>
      <c r="AY480" s="19"/>
      <c r="AZ480" s="19"/>
      <c r="BA480" s="19"/>
      <c r="BB480" s="19"/>
      <c r="BC480" s="19"/>
      <c r="BD480" s="19"/>
      <c r="BE480" s="19"/>
      <c r="BF480" s="19"/>
      <c r="BG480" s="19"/>
    </row>
    <row r="481" customFormat="false" ht="15" hidden="false" customHeight="true" outlineLevel="0" collapsed="false">
      <c r="L481" s="1"/>
      <c r="M481" s="1"/>
      <c r="AK481" s="19"/>
      <c r="AL481" s="19"/>
      <c r="AM481" s="19"/>
      <c r="AN481" s="19"/>
      <c r="AO481" s="19"/>
      <c r="AP481" s="19"/>
      <c r="AQ481" s="19"/>
      <c r="AR481" s="19"/>
      <c r="AS481" s="19"/>
      <c r="AT481" s="19"/>
      <c r="AU481" s="19"/>
      <c r="AV481" s="19"/>
      <c r="AW481" s="19"/>
      <c r="AX481" s="19"/>
      <c r="AY481" s="19"/>
      <c r="AZ481" s="19"/>
      <c r="BA481" s="19"/>
      <c r="BB481" s="19"/>
      <c r="BC481" s="19"/>
      <c r="BD481" s="19"/>
      <c r="BE481" s="19"/>
      <c r="BF481" s="19"/>
      <c r="BG481" s="19"/>
    </row>
    <row r="482" customFormat="false" ht="15" hidden="false" customHeight="true" outlineLevel="0" collapsed="false">
      <c r="L482" s="1"/>
      <c r="M482" s="1"/>
      <c r="AK482" s="19"/>
      <c r="AL482" s="19"/>
      <c r="AM482" s="19"/>
      <c r="AN482" s="19"/>
      <c r="AO482" s="19"/>
      <c r="AP482" s="19"/>
      <c r="AQ482" s="19"/>
      <c r="AR482" s="19"/>
      <c r="AS482" s="19"/>
      <c r="AT482" s="19"/>
      <c r="AU482" s="19"/>
      <c r="AV482" s="19"/>
      <c r="AW482" s="19"/>
      <c r="AX482" s="19"/>
      <c r="AY482" s="19"/>
      <c r="AZ482" s="19"/>
      <c r="BA482" s="19"/>
      <c r="BB482" s="19"/>
      <c r="BC482" s="19"/>
      <c r="BD482" s="19"/>
      <c r="BE482" s="19"/>
      <c r="BF482" s="19"/>
      <c r="BG482" s="19"/>
    </row>
    <row r="483" customFormat="false" ht="15" hidden="false" customHeight="true" outlineLevel="0" collapsed="false">
      <c r="L483" s="1"/>
      <c r="M483" s="1"/>
      <c r="AK483" s="19"/>
      <c r="AL483" s="19"/>
      <c r="AM483" s="19"/>
      <c r="AN483" s="19"/>
      <c r="AO483" s="19"/>
      <c r="AP483" s="19"/>
      <c r="AQ483" s="19"/>
      <c r="AR483" s="19"/>
      <c r="AS483" s="19"/>
      <c r="AT483" s="19"/>
      <c r="AU483" s="19"/>
      <c r="AV483" s="19"/>
      <c r="AW483" s="19"/>
      <c r="AX483" s="19"/>
      <c r="AY483" s="19"/>
      <c r="AZ483" s="19"/>
      <c r="BA483" s="19"/>
      <c r="BB483" s="19"/>
      <c r="BC483" s="19"/>
      <c r="BD483" s="19"/>
      <c r="BE483" s="19"/>
      <c r="BF483" s="19"/>
      <c r="BG483" s="19"/>
    </row>
    <row r="484" customFormat="false" ht="15" hidden="false" customHeight="true" outlineLevel="0" collapsed="false">
      <c r="L484" s="1"/>
      <c r="M484" s="1"/>
      <c r="AK484" s="19"/>
      <c r="AL484" s="19"/>
      <c r="AM484" s="19"/>
      <c r="AN484" s="19"/>
      <c r="AO484" s="19"/>
      <c r="AP484" s="19"/>
      <c r="AQ484" s="19"/>
      <c r="AR484" s="19"/>
      <c r="AS484" s="19"/>
      <c r="AT484" s="19"/>
      <c r="AU484" s="19"/>
      <c r="AV484" s="19"/>
      <c r="AW484" s="19"/>
      <c r="AX484" s="19"/>
      <c r="AY484" s="19"/>
      <c r="AZ484" s="19"/>
      <c r="BA484" s="19"/>
      <c r="BB484" s="19"/>
      <c r="BC484" s="19"/>
      <c r="BD484" s="19"/>
      <c r="BE484" s="19"/>
      <c r="BF484" s="19"/>
      <c r="BG484" s="19"/>
    </row>
    <row r="485" customFormat="false" ht="15" hidden="false" customHeight="true" outlineLevel="0" collapsed="false">
      <c r="L485" s="1"/>
      <c r="M485" s="1"/>
      <c r="N485" s="95"/>
      <c r="AK485" s="19"/>
      <c r="AL485" s="19"/>
      <c r="AM485" s="19"/>
      <c r="AN485" s="19"/>
      <c r="AO485" s="19"/>
      <c r="AP485" s="19"/>
      <c r="AQ485" s="19"/>
      <c r="AR485" s="19"/>
      <c r="AS485" s="19"/>
      <c r="AT485" s="19"/>
      <c r="AU485" s="19"/>
      <c r="AV485" s="19"/>
      <c r="AW485" s="19"/>
      <c r="AX485" s="19"/>
      <c r="AY485" s="19"/>
      <c r="AZ485" s="19"/>
      <c r="BA485" s="19"/>
      <c r="BB485" s="19"/>
      <c r="BC485" s="19"/>
      <c r="BD485" s="19"/>
      <c r="BE485" s="19"/>
      <c r="BF485" s="19"/>
      <c r="BG485" s="19"/>
    </row>
    <row r="486" customFormat="false" ht="15" hidden="false" customHeight="true" outlineLevel="0" collapsed="false">
      <c r="L486" s="1"/>
      <c r="M486" s="1"/>
      <c r="AK486" s="19"/>
      <c r="AL486" s="19"/>
      <c r="AM486" s="19"/>
      <c r="AN486" s="19"/>
      <c r="AO486" s="19"/>
      <c r="AP486" s="19"/>
      <c r="AQ486" s="19"/>
      <c r="AR486" s="19"/>
      <c r="AS486" s="19"/>
      <c r="AT486" s="19"/>
      <c r="AU486" s="19"/>
      <c r="AV486" s="19"/>
      <c r="AW486" s="19"/>
      <c r="AX486" s="19"/>
      <c r="AY486" s="19"/>
      <c r="AZ486" s="19"/>
      <c r="BA486" s="19"/>
      <c r="BB486" s="19"/>
      <c r="BC486" s="19"/>
      <c r="BD486" s="19"/>
      <c r="BE486" s="19"/>
      <c r="BF486" s="19"/>
      <c r="BG486" s="19"/>
    </row>
    <row r="487" customFormat="false" ht="15" hidden="false" customHeight="true" outlineLevel="0" collapsed="false">
      <c r="L487" s="1"/>
      <c r="M487" s="1"/>
      <c r="AK487" s="19"/>
      <c r="AL487" s="19"/>
      <c r="AM487" s="19"/>
      <c r="AN487" s="19"/>
      <c r="AO487" s="19"/>
      <c r="AP487" s="19"/>
      <c r="AQ487" s="19"/>
      <c r="AR487" s="19"/>
      <c r="AS487" s="19"/>
      <c r="AT487" s="19"/>
      <c r="AU487" s="19"/>
      <c r="AV487" s="19"/>
      <c r="AW487" s="19"/>
      <c r="AX487" s="19"/>
      <c r="AY487" s="19"/>
      <c r="AZ487" s="19"/>
      <c r="BA487" s="19"/>
      <c r="BB487" s="19"/>
      <c r="BC487" s="19"/>
      <c r="BD487" s="19"/>
      <c r="BE487" s="19"/>
      <c r="BF487" s="19"/>
      <c r="BG487" s="19"/>
    </row>
    <row r="488" customFormat="false" ht="15" hidden="false" customHeight="true" outlineLevel="0" collapsed="false">
      <c r="L488" s="1"/>
      <c r="M488" s="1"/>
      <c r="AK488" s="19"/>
      <c r="AL488" s="19"/>
      <c r="AM488" s="19"/>
      <c r="AN488" s="19"/>
      <c r="AO488" s="19"/>
      <c r="AP488" s="19"/>
      <c r="AQ488" s="19"/>
      <c r="AR488" s="19"/>
      <c r="AS488" s="19"/>
      <c r="AT488" s="19"/>
      <c r="AU488" s="19"/>
      <c r="AV488" s="19"/>
      <c r="AW488" s="19"/>
      <c r="AX488" s="19"/>
      <c r="AY488" s="19"/>
      <c r="AZ488" s="19"/>
      <c r="BA488" s="19"/>
      <c r="BB488" s="19"/>
      <c r="BC488" s="19"/>
      <c r="BD488" s="19"/>
      <c r="BE488" s="19"/>
      <c r="BF488" s="19"/>
      <c r="BG488" s="19"/>
    </row>
    <row r="489" customFormat="false" ht="15" hidden="false" customHeight="true" outlineLevel="0" collapsed="false">
      <c r="L489" s="1"/>
      <c r="M489" s="1"/>
      <c r="AK489" s="19"/>
      <c r="AL489" s="19"/>
      <c r="AM489" s="19"/>
      <c r="AN489" s="19"/>
      <c r="AO489" s="19"/>
      <c r="AP489" s="19"/>
      <c r="AQ489" s="19"/>
      <c r="AR489" s="19"/>
      <c r="AS489" s="19"/>
      <c r="AT489" s="19"/>
      <c r="AU489" s="19"/>
      <c r="AV489" s="19"/>
      <c r="AW489" s="19"/>
      <c r="AX489" s="19"/>
      <c r="AY489" s="19"/>
      <c r="AZ489" s="19"/>
      <c r="BA489" s="19"/>
      <c r="BB489" s="19"/>
      <c r="BC489" s="19"/>
      <c r="BD489" s="19"/>
      <c r="BE489" s="19"/>
      <c r="BF489" s="19"/>
      <c r="BG489" s="19"/>
    </row>
    <row r="490" customFormat="false" ht="15" hidden="false" customHeight="true" outlineLevel="0" collapsed="false">
      <c r="L490" s="1"/>
      <c r="M490" s="1"/>
      <c r="AK490" s="19"/>
      <c r="AL490" s="19"/>
      <c r="AM490" s="19"/>
      <c r="AN490" s="19"/>
      <c r="AO490" s="19"/>
      <c r="AP490" s="19"/>
      <c r="AQ490" s="19"/>
      <c r="AR490" s="19"/>
      <c r="AS490" s="19"/>
      <c r="AT490" s="19"/>
      <c r="AU490" s="19"/>
      <c r="AV490" s="19"/>
      <c r="AW490" s="19"/>
      <c r="AX490" s="19"/>
      <c r="AY490" s="19"/>
      <c r="AZ490" s="19"/>
      <c r="BA490" s="19"/>
      <c r="BB490" s="19"/>
      <c r="BC490" s="19"/>
      <c r="BD490" s="19"/>
      <c r="BE490" s="19"/>
      <c r="BF490" s="19"/>
      <c r="BG490" s="19"/>
    </row>
    <row r="491" customFormat="false" ht="15" hidden="false" customHeight="true" outlineLevel="0" collapsed="false">
      <c r="L491" s="1"/>
      <c r="M491" s="1"/>
      <c r="AK491" s="19"/>
      <c r="AL491" s="19"/>
      <c r="AM491" s="19"/>
      <c r="AN491" s="19"/>
      <c r="AO491" s="19"/>
      <c r="AP491" s="19"/>
      <c r="AQ491" s="19"/>
      <c r="AR491" s="19"/>
      <c r="AS491" s="19"/>
      <c r="AT491" s="19"/>
      <c r="AU491" s="19"/>
      <c r="AV491" s="19"/>
      <c r="AW491" s="19"/>
      <c r="AX491" s="19"/>
      <c r="AY491" s="19"/>
      <c r="AZ491" s="19"/>
      <c r="BA491" s="19"/>
      <c r="BB491" s="19"/>
      <c r="BC491" s="19"/>
      <c r="BD491" s="19"/>
      <c r="BE491" s="19"/>
      <c r="BF491" s="19"/>
      <c r="BG491" s="19"/>
    </row>
    <row r="492" customFormat="false" ht="15" hidden="false" customHeight="true" outlineLevel="0" collapsed="false">
      <c r="L492" s="1"/>
      <c r="M492" s="1"/>
      <c r="AK492" s="19"/>
      <c r="AL492" s="19"/>
      <c r="AM492" s="19"/>
      <c r="AN492" s="19"/>
      <c r="AO492" s="19"/>
      <c r="AP492" s="19"/>
      <c r="AQ492" s="19"/>
      <c r="AR492" s="19"/>
      <c r="AS492" s="19"/>
      <c r="AT492" s="19"/>
      <c r="AU492" s="19"/>
      <c r="AV492" s="19"/>
      <c r="AW492" s="19"/>
      <c r="AX492" s="19"/>
      <c r="AY492" s="19"/>
      <c r="AZ492" s="19"/>
      <c r="BA492" s="19"/>
      <c r="BB492" s="19"/>
      <c r="BC492" s="19"/>
      <c r="BD492" s="19"/>
      <c r="BE492" s="19"/>
      <c r="BF492" s="19"/>
      <c r="BG492" s="19"/>
    </row>
    <row r="493" customFormat="false" ht="15" hidden="false" customHeight="true" outlineLevel="0" collapsed="false">
      <c r="L493" s="1"/>
      <c r="M493" s="1"/>
      <c r="AK493" s="19"/>
      <c r="AL493" s="19"/>
      <c r="AM493" s="19"/>
      <c r="AN493" s="19"/>
      <c r="AO493" s="19"/>
      <c r="AP493" s="19"/>
      <c r="AQ493" s="19"/>
      <c r="AR493" s="19"/>
      <c r="AS493" s="19"/>
      <c r="AT493" s="19"/>
      <c r="AU493" s="19"/>
      <c r="AV493" s="19"/>
      <c r="AW493" s="19"/>
      <c r="AX493" s="19"/>
      <c r="AY493" s="19"/>
      <c r="AZ493" s="19"/>
      <c r="BA493" s="19"/>
      <c r="BB493" s="19"/>
      <c r="BC493" s="19"/>
      <c r="BD493" s="19"/>
      <c r="BE493" s="19"/>
      <c r="BF493" s="19"/>
      <c r="BG493" s="19"/>
    </row>
    <row r="494" customFormat="false" ht="15" hidden="false" customHeight="true" outlineLevel="0" collapsed="false">
      <c r="L494" s="1"/>
      <c r="M494" s="1"/>
      <c r="AK494" s="19"/>
      <c r="AL494" s="19"/>
      <c r="AM494" s="19"/>
      <c r="AN494" s="19"/>
      <c r="AO494" s="19"/>
      <c r="AP494" s="19"/>
      <c r="AQ494" s="19"/>
      <c r="AR494" s="19"/>
      <c r="AS494" s="19"/>
      <c r="AT494" s="19"/>
      <c r="AU494" s="19"/>
      <c r="AV494" s="19"/>
      <c r="AW494" s="19"/>
      <c r="AX494" s="19"/>
      <c r="AY494" s="19"/>
      <c r="AZ494" s="19"/>
      <c r="BA494" s="19"/>
      <c r="BB494" s="19"/>
      <c r="BC494" s="19"/>
      <c r="BD494" s="19"/>
      <c r="BE494" s="19"/>
      <c r="BF494" s="19"/>
      <c r="BG494" s="19"/>
    </row>
    <row r="495" customFormat="false" ht="15" hidden="false" customHeight="true" outlineLevel="0" collapsed="false">
      <c r="L495" s="1"/>
      <c r="M495" s="1"/>
      <c r="AK495" s="19"/>
      <c r="AL495" s="19"/>
      <c r="AM495" s="19"/>
      <c r="AN495" s="19"/>
      <c r="AO495" s="19"/>
      <c r="AP495" s="19"/>
      <c r="AQ495" s="19"/>
      <c r="AR495" s="19"/>
      <c r="AS495" s="19"/>
      <c r="AT495" s="19"/>
      <c r="AU495" s="19"/>
      <c r="AV495" s="19"/>
      <c r="AW495" s="19"/>
      <c r="AX495" s="19"/>
      <c r="AY495" s="19"/>
      <c r="AZ495" s="19"/>
      <c r="BA495" s="19"/>
      <c r="BB495" s="19"/>
      <c r="BC495" s="19"/>
      <c r="BD495" s="19"/>
      <c r="BE495" s="19"/>
      <c r="BF495" s="19"/>
      <c r="BG495" s="19"/>
    </row>
    <row r="496" customFormat="false" ht="15" hidden="false" customHeight="true" outlineLevel="0" collapsed="false">
      <c r="L496" s="1"/>
      <c r="M496" s="1"/>
      <c r="AK496" s="19"/>
      <c r="AL496" s="19"/>
      <c r="AM496" s="19"/>
      <c r="AN496" s="19"/>
      <c r="AO496" s="19"/>
      <c r="AP496" s="19"/>
      <c r="AQ496" s="19"/>
      <c r="AR496" s="19"/>
      <c r="AS496" s="19"/>
      <c r="AT496" s="19"/>
      <c r="AU496" s="19"/>
      <c r="AV496" s="19"/>
      <c r="AW496" s="19"/>
      <c r="AX496" s="19"/>
      <c r="AY496" s="19"/>
      <c r="AZ496" s="19"/>
      <c r="BA496" s="19"/>
      <c r="BB496" s="19"/>
      <c r="BC496" s="19"/>
      <c r="BD496" s="19"/>
      <c r="BE496" s="19"/>
      <c r="BF496" s="19"/>
      <c r="BG496" s="19"/>
    </row>
    <row r="497" customFormat="false" ht="15" hidden="false" customHeight="true" outlineLevel="0" collapsed="false">
      <c r="L497" s="1"/>
      <c r="M497" s="1"/>
      <c r="AK497" s="19"/>
      <c r="AL497" s="19"/>
      <c r="AM497" s="19"/>
      <c r="AN497" s="19"/>
      <c r="AO497" s="19"/>
      <c r="AP497" s="19"/>
      <c r="AQ497" s="19"/>
      <c r="AR497" s="19"/>
      <c r="AS497" s="19"/>
      <c r="AT497" s="19"/>
      <c r="AU497" s="19"/>
      <c r="AV497" s="19"/>
      <c r="AW497" s="19"/>
      <c r="AX497" s="19"/>
      <c r="AY497" s="19"/>
      <c r="AZ497" s="19"/>
      <c r="BA497" s="19"/>
      <c r="BB497" s="19"/>
      <c r="BC497" s="19"/>
      <c r="BD497" s="19"/>
      <c r="BE497" s="19"/>
      <c r="BF497" s="19"/>
      <c r="BG497" s="19"/>
    </row>
    <row r="498" customFormat="false" ht="15" hidden="false" customHeight="true" outlineLevel="0" collapsed="false">
      <c r="L498" s="1"/>
      <c r="M498" s="1"/>
      <c r="AK498" s="19"/>
      <c r="AL498" s="19"/>
      <c r="AM498" s="19"/>
      <c r="AN498" s="19"/>
      <c r="AO498" s="19"/>
      <c r="AP498" s="19"/>
      <c r="AQ498" s="19"/>
      <c r="AR498" s="19"/>
      <c r="AS498" s="19"/>
      <c r="AT498" s="19"/>
      <c r="AU498" s="19"/>
      <c r="AV498" s="19"/>
      <c r="AW498" s="19"/>
      <c r="AX498" s="19"/>
      <c r="AY498" s="19"/>
      <c r="AZ498" s="19"/>
      <c r="BA498" s="19"/>
      <c r="BB498" s="19"/>
      <c r="BC498" s="19"/>
      <c r="BD498" s="19"/>
      <c r="BE498" s="19"/>
      <c r="BF498" s="19"/>
      <c r="BG498" s="19"/>
    </row>
    <row r="499" customFormat="false" ht="15" hidden="false" customHeight="true" outlineLevel="0" collapsed="false">
      <c r="L499" s="1"/>
      <c r="M499" s="1"/>
      <c r="AK499" s="19"/>
      <c r="AL499" s="19"/>
      <c r="AM499" s="19"/>
      <c r="AN499" s="19"/>
      <c r="AO499" s="19"/>
      <c r="AP499" s="19"/>
      <c r="AQ499" s="19"/>
      <c r="AR499" s="19"/>
      <c r="AS499" s="19"/>
      <c r="AT499" s="19"/>
      <c r="AU499" s="19"/>
      <c r="AV499" s="19"/>
      <c r="AW499" s="19"/>
      <c r="AX499" s="19"/>
      <c r="AY499" s="19"/>
      <c r="AZ499" s="19"/>
      <c r="BA499" s="19"/>
      <c r="BB499" s="19"/>
      <c r="BC499" s="19"/>
      <c r="BD499" s="19"/>
      <c r="BE499" s="19"/>
      <c r="BF499" s="19"/>
      <c r="BG499" s="19"/>
    </row>
    <row r="500" customFormat="false" ht="15" hidden="false" customHeight="true" outlineLevel="0" collapsed="false">
      <c r="L500" s="1"/>
      <c r="M500" s="1"/>
      <c r="AK500" s="19"/>
      <c r="AL500" s="19"/>
      <c r="AM500" s="19"/>
      <c r="AN500" s="19"/>
      <c r="AO500" s="19"/>
      <c r="AP500" s="19"/>
      <c r="AQ500" s="19"/>
      <c r="AR500" s="19"/>
      <c r="AS500" s="19"/>
      <c r="AT500" s="19"/>
      <c r="AU500" s="19"/>
      <c r="AV500" s="19"/>
      <c r="AW500" s="19"/>
      <c r="AX500" s="19"/>
      <c r="AY500" s="19"/>
      <c r="AZ500" s="19"/>
      <c r="BA500" s="19"/>
      <c r="BB500" s="19"/>
      <c r="BC500" s="19"/>
      <c r="BD500" s="19"/>
      <c r="BE500" s="19"/>
      <c r="BF500" s="19"/>
      <c r="BG500" s="19"/>
    </row>
    <row r="501" customFormat="false" ht="15" hidden="false" customHeight="true" outlineLevel="0" collapsed="false">
      <c r="L501" s="1"/>
      <c r="M501" s="1"/>
      <c r="AK501" s="19"/>
      <c r="AL501" s="19"/>
      <c r="AM501" s="19"/>
      <c r="AN501" s="19"/>
      <c r="AO501" s="19"/>
      <c r="AP501" s="19"/>
      <c r="AQ501" s="19"/>
      <c r="AR501" s="19"/>
      <c r="AS501" s="19"/>
      <c r="AT501" s="19"/>
      <c r="AU501" s="19"/>
      <c r="AV501" s="19"/>
      <c r="AW501" s="19"/>
      <c r="AX501" s="19"/>
      <c r="AY501" s="19"/>
      <c r="AZ501" s="19"/>
      <c r="BA501" s="19"/>
      <c r="BB501" s="19"/>
      <c r="BC501" s="19"/>
      <c r="BD501" s="19"/>
      <c r="BE501" s="19"/>
      <c r="BF501" s="19"/>
      <c r="BG501" s="19"/>
    </row>
    <row r="502" customFormat="false" ht="15" hidden="false" customHeight="true" outlineLevel="0" collapsed="false">
      <c r="L502" s="1"/>
      <c r="M502" s="1"/>
      <c r="AK502" s="19"/>
      <c r="AL502" s="19"/>
      <c r="AM502" s="19"/>
      <c r="AN502" s="19"/>
      <c r="AO502" s="19"/>
      <c r="AP502" s="19"/>
      <c r="AQ502" s="19"/>
      <c r="AR502" s="19"/>
      <c r="AS502" s="19"/>
      <c r="AT502" s="19"/>
      <c r="AU502" s="19"/>
      <c r="AV502" s="19"/>
      <c r="AW502" s="19"/>
      <c r="AX502" s="19"/>
      <c r="AY502" s="19"/>
      <c r="AZ502" s="19"/>
      <c r="BA502" s="19"/>
      <c r="BB502" s="19"/>
      <c r="BC502" s="19"/>
      <c r="BD502" s="19"/>
      <c r="BE502" s="19"/>
      <c r="BF502" s="19"/>
      <c r="BG502" s="19"/>
    </row>
    <row r="503" customFormat="false" ht="15" hidden="false" customHeight="true" outlineLevel="0" collapsed="false">
      <c r="L503" s="1"/>
      <c r="M503" s="1"/>
      <c r="AK503" s="19"/>
      <c r="AL503" s="19"/>
      <c r="AM503" s="19"/>
      <c r="AN503" s="19"/>
      <c r="AO503" s="19"/>
      <c r="AP503" s="19"/>
      <c r="AQ503" s="19"/>
      <c r="AR503" s="19"/>
      <c r="AS503" s="19"/>
      <c r="AT503" s="19"/>
      <c r="AU503" s="19"/>
      <c r="AV503" s="19"/>
      <c r="AW503" s="19"/>
      <c r="AX503" s="19"/>
      <c r="AY503" s="19"/>
      <c r="AZ503" s="19"/>
      <c r="BA503" s="19"/>
      <c r="BB503" s="19"/>
      <c r="BC503" s="19"/>
      <c r="BD503" s="19"/>
      <c r="BE503" s="19"/>
      <c r="BF503" s="19"/>
      <c r="BG503" s="19"/>
    </row>
    <row r="504" customFormat="false" ht="15" hidden="false" customHeight="true" outlineLevel="0" collapsed="false">
      <c r="L504" s="1"/>
      <c r="M504" s="1"/>
      <c r="AK504" s="19"/>
      <c r="AL504" s="19"/>
      <c r="AM504" s="19"/>
      <c r="AN504" s="19"/>
      <c r="AO504" s="19"/>
      <c r="AP504" s="19"/>
      <c r="AQ504" s="19"/>
      <c r="AR504" s="19"/>
      <c r="AS504" s="19"/>
      <c r="AT504" s="19"/>
      <c r="AU504" s="19"/>
      <c r="AV504" s="19"/>
      <c r="AW504" s="19"/>
      <c r="AX504" s="19"/>
      <c r="AY504" s="19"/>
      <c r="AZ504" s="19"/>
      <c r="BA504" s="19"/>
      <c r="BB504" s="19"/>
      <c r="BC504" s="19"/>
      <c r="BD504" s="19"/>
      <c r="BE504" s="19"/>
      <c r="BF504" s="19"/>
      <c r="BG504" s="19"/>
    </row>
    <row r="505" customFormat="false" ht="15" hidden="false" customHeight="true" outlineLevel="0" collapsed="false">
      <c r="L505" s="1"/>
      <c r="M505" s="1"/>
      <c r="AK505" s="19"/>
      <c r="AL505" s="19"/>
      <c r="AM505" s="19"/>
      <c r="AN505" s="19"/>
      <c r="AO505" s="19"/>
      <c r="AP505" s="19"/>
      <c r="AQ505" s="19"/>
      <c r="AR505" s="19"/>
      <c r="AS505" s="19"/>
      <c r="AT505" s="19"/>
      <c r="AU505" s="19"/>
      <c r="AV505" s="19"/>
      <c r="AW505" s="19"/>
      <c r="AX505" s="19"/>
      <c r="AY505" s="19"/>
      <c r="AZ505" s="19"/>
      <c r="BA505" s="19"/>
      <c r="BB505" s="19"/>
      <c r="BC505" s="19"/>
      <c r="BD505" s="19"/>
      <c r="BE505" s="19"/>
      <c r="BF505" s="19"/>
      <c r="BG505" s="19"/>
    </row>
    <row r="506" customFormat="false" ht="15" hidden="false" customHeight="true" outlineLevel="0" collapsed="false">
      <c r="L506" s="1"/>
      <c r="M506" s="1"/>
      <c r="AK506" s="19"/>
      <c r="AL506" s="19"/>
      <c r="AM506" s="19"/>
      <c r="AN506" s="19"/>
      <c r="AO506" s="19"/>
      <c r="AP506" s="19"/>
      <c r="AQ506" s="19"/>
      <c r="AR506" s="19"/>
      <c r="AS506" s="19"/>
      <c r="AT506" s="19"/>
      <c r="AU506" s="19"/>
      <c r="AV506" s="19"/>
      <c r="AW506" s="19"/>
      <c r="AX506" s="19"/>
      <c r="AY506" s="19"/>
      <c r="AZ506" s="19"/>
      <c r="BA506" s="19"/>
      <c r="BB506" s="19"/>
      <c r="BC506" s="19"/>
      <c r="BD506" s="19"/>
      <c r="BE506" s="19"/>
      <c r="BF506" s="19"/>
      <c r="BG506" s="19"/>
    </row>
    <row r="507" customFormat="false" ht="15" hidden="false" customHeight="true" outlineLevel="0" collapsed="false">
      <c r="L507" s="1"/>
      <c r="M507" s="1"/>
      <c r="AK507" s="19"/>
      <c r="AL507" s="19"/>
      <c r="AM507" s="19"/>
      <c r="AN507" s="19"/>
      <c r="AO507" s="19"/>
      <c r="AP507" s="19"/>
      <c r="AQ507" s="19"/>
      <c r="AR507" s="19"/>
      <c r="AS507" s="19"/>
      <c r="AT507" s="19"/>
      <c r="AU507" s="19"/>
      <c r="AV507" s="19"/>
      <c r="AW507" s="19"/>
      <c r="AX507" s="19"/>
      <c r="AY507" s="19"/>
      <c r="AZ507" s="19"/>
      <c r="BA507" s="19"/>
      <c r="BB507" s="19"/>
      <c r="BC507" s="19"/>
      <c r="BD507" s="19"/>
      <c r="BE507" s="19"/>
      <c r="BF507" s="19"/>
      <c r="BG507" s="19"/>
    </row>
    <row r="508" customFormat="false" ht="15" hidden="false" customHeight="true" outlineLevel="0" collapsed="false">
      <c r="L508" s="1"/>
      <c r="M508" s="1"/>
      <c r="AK508" s="19"/>
      <c r="AL508" s="19"/>
      <c r="AM508" s="19"/>
      <c r="AN508" s="19"/>
      <c r="AO508" s="19"/>
      <c r="AP508" s="19"/>
      <c r="AQ508" s="19"/>
      <c r="AR508" s="19"/>
      <c r="AS508" s="19"/>
      <c r="AT508" s="19"/>
      <c r="AU508" s="19"/>
      <c r="AV508" s="19"/>
      <c r="AW508" s="19"/>
      <c r="AX508" s="19"/>
      <c r="AY508" s="19"/>
      <c r="AZ508" s="19"/>
      <c r="BA508" s="19"/>
      <c r="BB508" s="19"/>
      <c r="BC508" s="19"/>
      <c r="BD508" s="19"/>
      <c r="BE508" s="19"/>
      <c r="BF508" s="19"/>
      <c r="BG508" s="19"/>
    </row>
    <row r="509" customFormat="false" ht="15" hidden="false" customHeight="true" outlineLevel="0" collapsed="false">
      <c r="L509" s="1"/>
      <c r="M509" s="1"/>
      <c r="AK509" s="19"/>
      <c r="AL509" s="19"/>
      <c r="AM509" s="19"/>
      <c r="AN509" s="19"/>
      <c r="AO509" s="19"/>
      <c r="AP509" s="19"/>
      <c r="AQ509" s="19"/>
      <c r="AR509" s="19"/>
      <c r="AS509" s="19"/>
      <c r="AT509" s="19"/>
      <c r="AU509" s="19"/>
      <c r="AV509" s="19"/>
      <c r="AW509" s="19"/>
      <c r="AX509" s="19"/>
      <c r="AY509" s="19"/>
      <c r="AZ509" s="19"/>
      <c r="BA509" s="19"/>
      <c r="BB509" s="19"/>
      <c r="BC509" s="19"/>
      <c r="BD509" s="19"/>
      <c r="BE509" s="19"/>
      <c r="BF509" s="19"/>
      <c r="BG509" s="19"/>
    </row>
    <row r="510" customFormat="false" ht="15" hidden="false" customHeight="true" outlineLevel="0" collapsed="false">
      <c r="L510" s="1"/>
      <c r="M510" s="1"/>
      <c r="AK510" s="19"/>
      <c r="AL510" s="19"/>
      <c r="AM510" s="19"/>
      <c r="AN510" s="19"/>
      <c r="AO510" s="19"/>
      <c r="AP510" s="19"/>
      <c r="AQ510" s="19"/>
      <c r="AR510" s="19"/>
      <c r="AS510" s="19"/>
      <c r="AT510" s="19"/>
      <c r="AU510" s="19"/>
      <c r="AV510" s="19"/>
      <c r="AW510" s="19"/>
      <c r="AX510" s="19"/>
      <c r="AY510" s="19"/>
      <c r="AZ510" s="19"/>
      <c r="BA510" s="19"/>
      <c r="BB510" s="19"/>
      <c r="BC510" s="19"/>
      <c r="BD510" s="19"/>
      <c r="BE510" s="19"/>
      <c r="BF510" s="19"/>
      <c r="BG510" s="19"/>
    </row>
    <row r="511" customFormat="false" ht="15" hidden="false" customHeight="true" outlineLevel="0" collapsed="false">
      <c r="L511" s="1"/>
      <c r="M511" s="1"/>
      <c r="AK511" s="19"/>
      <c r="AL511" s="19"/>
      <c r="AM511" s="19"/>
      <c r="AN511" s="19"/>
      <c r="AO511" s="19"/>
      <c r="AP511" s="19"/>
      <c r="AQ511" s="19"/>
      <c r="AR511" s="19"/>
      <c r="AS511" s="19"/>
      <c r="AT511" s="19"/>
      <c r="AU511" s="19"/>
      <c r="AV511" s="19"/>
      <c r="AW511" s="19"/>
      <c r="AX511" s="19"/>
      <c r="AY511" s="19"/>
      <c r="AZ511" s="19"/>
      <c r="BA511" s="19"/>
      <c r="BB511" s="19"/>
      <c r="BC511" s="19"/>
      <c r="BD511" s="19"/>
      <c r="BE511" s="19"/>
      <c r="BF511" s="19"/>
      <c r="BG511" s="19"/>
    </row>
    <row r="512" customFormat="false" ht="15" hidden="false" customHeight="true" outlineLevel="0" collapsed="false">
      <c r="L512" s="1"/>
      <c r="M512" s="1"/>
      <c r="N512" s="97"/>
      <c r="AK512" s="19"/>
      <c r="AL512" s="19"/>
      <c r="AM512" s="19"/>
      <c r="AN512" s="19"/>
      <c r="AO512" s="19"/>
      <c r="AP512" s="19"/>
      <c r="AQ512" s="19"/>
      <c r="AR512" s="19"/>
      <c r="AS512" s="19"/>
      <c r="AT512" s="19"/>
      <c r="AU512" s="19"/>
      <c r="AV512" s="19"/>
      <c r="AW512" s="19"/>
      <c r="AX512" s="19"/>
      <c r="AY512" s="19"/>
      <c r="AZ512" s="19"/>
      <c r="BA512" s="19"/>
      <c r="BB512" s="19"/>
      <c r="BC512" s="19"/>
      <c r="BD512" s="19"/>
      <c r="BE512" s="19"/>
      <c r="BF512" s="19"/>
      <c r="BG512" s="19"/>
    </row>
    <row r="513" customFormat="false" ht="15" hidden="false" customHeight="true" outlineLevel="0" collapsed="false">
      <c r="L513" s="1"/>
      <c r="M513" s="1"/>
      <c r="AK513" s="19"/>
      <c r="AL513" s="19"/>
      <c r="AM513" s="19"/>
      <c r="AN513" s="19"/>
      <c r="AO513" s="19"/>
      <c r="AP513" s="19"/>
      <c r="AQ513" s="19"/>
      <c r="AR513" s="19"/>
      <c r="AS513" s="19"/>
      <c r="AT513" s="19"/>
      <c r="AU513" s="19"/>
      <c r="AV513" s="19"/>
      <c r="AW513" s="19"/>
      <c r="AX513" s="19"/>
      <c r="AY513" s="19"/>
      <c r="AZ513" s="19"/>
      <c r="BA513" s="19"/>
      <c r="BB513" s="19"/>
      <c r="BC513" s="19"/>
      <c r="BD513" s="19"/>
      <c r="BE513" s="19"/>
      <c r="BF513" s="19"/>
      <c r="BG513" s="19"/>
    </row>
    <row r="514" customFormat="false" ht="15" hidden="false" customHeight="true" outlineLevel="0" collapsed="false">
      <c r="L514" s="1"/>
      <c r="M514" s="1"/>
      <c r="AK514" s="19"/>
      <c r="AL514" s="19"/>
      <c r="AM514" s="19"/>
      <c r="AN514" s="19"/>
      <c r="AO514" s="19"/>
      <c r="AP514" s="19"/>
      <c r="AQ514" s="19"/>
      <c r="AR514" s="19"/>
      <c r="AS514" s="19"/>
      <c r="AT514" s="19"/>
      <c r="AU514" s="19"/>
      <c r="AV514" s="19"/>
      <c r="AW514" s="19"/>
      <c r="AX514" s="19"/>
      <c r="AY514" s="19"/>
      <c r="AZ514" s="19"/>
      <c r="BA514" s="19"/>
      <c r="BB514" s="19"/>
      <c r="BC514" s="19"/>
      <c r="BD514" s="19"/>
      <c r="BE514" s="19"/>
      <c r="BF514" s="19"/>
      <c r="BG514" s="19"/>
    </row>
    <row r="515" customFormat="false" ht="15" hidden="false" customHeight="true" outlineLevel="0" collapsed="false">
      <c r="L515" s="1"/>
      <c r="M515" s="1"/>
      <c r="AK515" s="19"/>
      <c r="AL515" s="19"/>
      <c r="AM515" s="19"/>
      <c r="AN515" s="19"/>
      <c r="AO515" s="19"/>
      <c r="AP515" s="19"/>
      <c r="AQ515" s="19"/>
      <c r="AR515" s="19"/>
      <c r="AS515" s="19"/>
      <c r="AT515" s="19"/>
      <c r="AU515" s="19"/>
      <c r="AV515" s="19"/>
      <c r="AW515" s="19"/>
      <c r="AX515" s="19"/>
      <c r="AY515" s="19"/>
      <c r="AZ515" s="19"/>
      <c r="BA515" s="19"/>
      <c r="BB515" s="19"/>
      <c r="BC515" s="19"/>
      <c r="BD515" s="19"/>
      <c r="BE515" s="19"/>
      <c r="BF515" s="19"/>
      <c r="BG515" s="19"/>
    </row>
    <row r="516" customFormat="false" ht="15" hidden="false" customHeight="true" outlineLevel="0" collapsed="false">
      <c r="L516" s="1"/>
      <c r="M516" s="1"/>
      <c r="AK516" s="19"/>
      <c r="AL516" s="19"/>
      <c r="AM516" s="19"/>
      <c r="AN516" s="19"/>
      <c r="AO516" s="19"/>
      <c r="AP516" s="19"/>
      <c r="AQ516" s="19"/>
      <c r="AR516" s="19"/>
      <c r="AS516" s="19"/>
      <c r="AT516" s="19"/>
      <c r="AU516" s="19"/>
      <c r="AV516" s="19"/>
      <c r="AW516" s="19"/>
      <c r="AX516" s="19"/>
      <c r="AY516" s="19"/>
      <c r="AZ516" s="19"/>
      <c r="BA516" s="19"/>
      <c r="BB516" s="19"/>
      <c r="BC516" s="19"/>
      <c r="BD516" s="19"/>
      <c r="BE516" s="19"/>
      <c r="BF516" s="19"/>
      <c r="BG516" s="19"/>
    </row>
    <row r="517" customFormat="false" ht="15" hidden="false" customHeight="true" outlineLevel="0" collapsed="false">
      <c r="L517" s="1"/>
      <c r="M517" s="1"/>
      <c r="AK517" s="19"/>
      <c r="AL517" s="19"/>
      <c r="AM517" s="19"/>
      <c r="AN517" s="19"/>
      <c r="AO517" s="19"/>
      <c r="AP517" s="19"/>
      <c r="AQ517" s="19"/>
      <c r="AR517" s="19"/>
      <c r="AS517" s="19"/>
      <c r="AT517" s="19"/>
      <c r="AU517" s="19"/>
      <c r="AV517" s="19"/>
      <c r="AW517" s="19"/>
      <c r="AX517" s="19"/>
      <c r="AY517" s="19"/>
      <c r="AZ517" s="19"/>
      <c r="BA517" s="19"/>
      <c r="BB517" s="19"/>
      <c r="BC517" s="19"/>
      <c r="BD517" s="19"/>
      <c r="BE517" s="19"/>
      <c r="BF517" s="19"/>
      <c r="BG517" s="19"/>
    </row>
    <row r="518" customFormat="false" ht="15" hidden="false" customHeight="true" outlineLevel="0" collapsed="false">
      <c r="L518" s="1"/>
      <c r="M518" s="1"/>
      <c r="AK518" s="19"/>
      <c r="AL518" s="19"/>
      <c r="AM518" s="19"/>
      <c r="AN518" s="19"/>
      <c r="AO518" s="19"/>
      <c r="AP518" s="19"/>
      <c r="AQ518" s="19"/>
      <c r="AR518" s="19"/>
      <c r="AS518" s="19"/>
      <c r="AT518" s="19"/>
      <c r="AU518" s="19"/>
      <c r="AV518" s="19"/>
      <c r="AW518" s="19"/>
      <c r="AX518" s="19"/>
      <c r="AY518" s="19"/>
      <c r="AZ518" s="19"/>
      <c r="BA518" s="19"/>
      <c r="BB518" s="19"/>
      <c r="BC518" s="19"/>
      <c r="BD518" s="19"/>
      <c r="BE518" s="19"/>
      <c r="BF518" s="19"/>
      <c r="BG518" s="19"/>
    </row>
    <row r="519" customFormat="false" ht="15" hidden="false" customHeight="true" outlineLevel="0" collapsed="false">
      <c r="L519" s="1"/>
      <c r="M519" s="1"/>
      <c r="AK519" s="19"/>
      <c r="AL519" s="19"/>
      <c r="AM519" s="19"/>
      <c r="AN519" s="19"/>
      <c r="AO519" s="19"/>
      <c r="AP519" s="19"/>
      <c r="AQ519" s="19"/>
      <c r="AR519" s="19"/>
      <c r="AS519" s="19"/>
      <c r="AT519" s="19"/>
      <c r="AU519" s="19"/>
      <c r="AV519" s="19"/>
      <c r="AW519" s="19"/>
      <c r="AX519" s="19"/>
      <c r="AY519" s="19"/>
      <c r="AZ519" s="19"/>
      <c r="BA519" s="19"/>
      <c r="BB519" s="19"/>
      <c r="BC519" s="19"/>
      <c r="BD519" s="19"/>
      <c r="BE519" s="19"/>
      <c r="BF519" s="19"/>
      <c r="BG519" s="19"/>
    </row>
    <row r="520" customFormat="false" ht="15" hidden="false" customHeight="true" outlineLevel="0" collapsed="false">
      <c r="L520" s="1"/>
      <c r="M520" s="1"/>
      <c r="AK520" s="19"/>
      <c r="AL520" s="19"/>
      <c r="AM520" s="19"/>
      <c r="AN520" s="19"/>
      <c r="AO520" s="19"/>
      <c r="AP520" s="19"/>
      <c r="AQ520" s="19"/>
      <c r="AR520" s="19"/>
      <c r="AS520" s="19"/>
      <c r="AT520" s="19"/>
      <c r="AU520" s="19"/>
      <c r="AV520" s="19"/>
      <c r="AW520" s="19"/>
      <c r="AX520" s="19"/>
      <c r="AY520" s="19"/>
      <c r="AZ520" s="19"/>
      <c r="BA520" s="19"/>
      <c r="BB520" s="19"/>
      <c r="BC520" s="19"/>
      <c r="BD520" s="19"/>
      <c r="BE520" s="19"/>
      <c r="BF520" s="19"/>
      <c r="BG520" s="19"/>
    </row>
    <row r="521" customFormat="false" ht="15" hidden="false" customHeight="true" outlineLevel="0" collapsed="false">
      <c r="L521" s="1"/>
      <c r="M521" s="1"/>
      <c r="AK521" s="19"/>
      <c r="AL521" s="19"/>
      <c r="AM521" s="19"/>
      <c r="AN521" s="19"/>
      <c r="AO521" s="19"/>
      <c r="AP521" s="19"/>
      <c r="AQ521" s="19"/>
      <c r="AR521" s="19"/>
      <c r="AS521" s="19"/>
      <c r="AT521" s="19"/>
      <c r="AU521" s="19"/>
      <c r="AV521" s="19"/>
      <c r="AW521" s="19"/>
      <c r="AX521" s="19"/>
      <c r="AY521" s="19"/>
      <c r="AZ521" s="19"/>
      <c r="BA521" s="19"/>
      <c r="BB521" s="19"/>
      <c r="BC521" s="19"/>
      <c r="BD521" s="19"/>
      <c r="BE521" s="19"/>
      <c r="BF521" s="19"/>
      <c r="BG521" s="19"/>
    </row>
    <row r="522" customFormat="false" ht="15" hidden="false" customHeight="true" outlineLevel="0" collapsed="false">
      <c r="L522" s="1"/>
      <c r="M522" s="1"/>
      <c r="AK522" s="19"/>
      <c r="AL522" s="19"/>
      <c r="AM522" s="19"/>
      <c r="AN522" s="19"/>
      <c r="AO522" s="19"/>
      <c r="AP522" s="19"/>
      <c r="AQ522" s="19"/>
      <c r="AR522" s="19"/>
      <c r="AS522" s="19"/>
      <c r="AT522" s="19"/>
      <c r="AU522" s="19"/>
      <c r="AV522" s="19"/>
      <c r="AW522" s="19"/>
      <c r="AX522" s="19"/>
      <c r="AY522" s="19"/>
      <c r="AZ522" s="19"/>
      <c r="BA522" s="19"/>
      <c r="BB522" s="19"/>
      <c r="BC522" s="19"/>
      <c r="BD522" s="19"/>
      <c r="BE522" s="19"/>
      <c r="BF522" s="19"/>
      <c r="BG522" s="19"/>
    </row>
    <row r="523" customFormat="false" ht="15" hidden="false" customHeight="true" outlineLevel="0" collapsed="false">
      <c r="L523" s="1"/>
      <c r="M523" s="1"/>
      <c r="AK523" s="19"/>
      <c r="AL523" s="19"/>
      <c r="AM523" s="19"/>
      <c r="AN523" s="19"/>
      <c r="AO523" s="19"/>
      <c r="AP523" s="19"/>
      <c r="AQ523" s="19"/>
      <c r="AR523" s="19"/>
      <c r="AS523" s="19"/>
      <c r="AT523" s="19"/>
      <c r="AU523" s="19"/>
      <c r="AV523" s="19"/>
      <c r="AW523" s="19"/>
      <c r="AX523" s="19"/>
      <c r="AY523" s="19"/>
      <c r="AZ523" s="19"/>
      <c r="BA523" s="19"/>
      <c r="BB523" s="19"/>
      <c r="BC523" s="19"/>
      <c r="BD523" s="19"/>
      <c r="BE523" s="19"/>
      <c r="BF523" s="19"/>
      <c r="BG523" s="19"/>
    </row>
    <row r="524" customFormat="false" ht="15" hidden="false" customHeight="true" outlineLevel="0" collapsed="false">
      <c r="L524" s="1"/>
      <c r="M524" s="1"/>
      <c r="AK524" s="19"/>
      <c r="AL524" s="19"/>
      <c r="AM524" s="19"/>
      <c r="AN524" s="19"/>
      <c r="AO524" s="19"/>
      <c r="AP524" s="19"/>
      <c r="AQ524" s="19"/>
      <c r="AR524" s="19"/>
      <c r="AS524" s="19"/>
      <c r="AT524" s="19"/>
      <c r="AU524" s="19"/>
      <c r="AV524" s="19"/>
      <c r="AW524" s="19"/>
      <c r="AX524" s="19"/>
      <c r="AY524" s="19"/>
      <c r="AZ524" s="19"/>
      <c r="BA524" s="19"/>
      <c r="BB524" s="19"/>
      <c r="BC524" s="19"/>
      <c r="BD524" s="19"/>
      <c r="BE524" s="19"/>
      <c r="BF524" s="19"/>
      <c r="BG524" s="19"/>
    </row>
    <row r="525" customFormat="false" ht="15" hidden="false" customHeight="true" outlineLevel="0" collapsed="false">
      <c r="L525" s="1"/>
      <c r="M525" s="1"/>
      <c r="AK525" s="19"/>
      <c r="AL525" s="19"/>
      <c r="AM525" s="19"/>
      <c r="AN525" s="19"/>
      <c r="AO525" s="19"/>
      <c r="AP525" s="19"/>
      <c r="AQ525" s="19"/>
      <c r="AR525" s="19"/>
      <c r="AS525" s="19"/>
      <c r="AT525" s="19"/>
      <c r="AU525" s="19"/>
      <c r="AV525" s="19"/>
      <c r="AW525" s="19"/>
      <c r="AX525" s="19"/>
      <c r="AY525" s="19"/>
      <c r="AZ525" s="19"/>
      <c r="BA525" s="19"/>
      <c r="BB525" s="19"/>
      <c r="BC525" s="19"/>
      <c r="BD525" s="19"/>
      <c r="BE525" s="19"/>
      <c r="BF525" s="19"/>
      <c r="BG525" s="19"/>
    </row>
    <row r="526" customFormat="false" ht="15" hidden="false" customHeight="true" outlineLevel="0" collapsed="false">
      <c r="L526" s="1"/>
      <c r="M526" s="1"/>
      <c r="AK526" s="19"/>
      <c r="AL526" s="19"/>
      <c r="AM526" s="19"/>
      <c r="AN526" s="19"/>
      <c r="AO526" s="19"/>
      <c r="AP526" s="19"/>
      <c r="AQ526" s="19"/>
      <c r="AR526" s="19"/>
      <c r="AS526" s="19"/>
      <c r="AT526" s="19"/>
      <c r="AU526" s="19"/>
      <c r="AV526" s="19"/>
      <c r="AW526" s="19"/>
      <c r="AX526" s="19"/>
      <c r="AY526" s="19"/>
      <c r="AZ526" s="19"/>
      <c r="BA526" s="19"/>
      <c r="BB526" s="19"/>
      <c r="BC526" s="19"/>
      <c r="BD526" s="19"/>
      <c r="BE526" s="19"/>
      <c r="BF526" s="19"/>
      <c r="BG526" s="19"/>
    </row>
    <row r="527" customFormat="false" ht="15" hidden="false" customHeight="true" outlineLevel="0" collapsed="false">
      <c r="L527" s="1"/>
      <c r="M527" s="1"/>
      <c r="AK527" s="19"/>
      <c r="AL527" s="19"/>
      <c r="AM527" s="19"/>
      <c r="AN527" s="19"/>
      <c r="AO527" s="19"/>
      <c r="AP527" s="19"/>
      <c r="AQ527" s="19"/>
      <c r="AR527" s="19"/>
      <c r="AS527" s="19"/>
      <c r="AT527" s="19"/>
      <c r="AU527" s="19"/>
      <c r="AV527" s="19"/>
      <c r="AW527" s="19"/>
      <c r="AX527" s="19"/>
      <c r="AY527" s="19"/>
      <c r="AZ527" s="19"/>
      <c r="BA527" s="19"/>
      <c r="BB527" s="19"/>
      <c r="BC527" s="19"/>
      <c r="BD527" s="19"/>
      <c r="BE527" s="19"/>
      <c r="BF527" s="19"/>
      <c r="BG527" s="19"/>
    </row>
    <row r="528" customFormat="false" ht="15" hidden="false" customHeight="true" outlineLevel="0" collapsed="false">
      <c r="L528" s="1"/>
      <c r="M528" s="1"/>
      <c r="AK528" s="19"/>
      <c r="AL528" s="19"/>
      <c r="AM528" s="19"/>
      <c r="AN528" s="19"/>
      <c r="AO528" s="19"/>
      <c r="AP528" s="19"/>
      <c r="AQ528" s="19"/>
      <c r="AR528" s="19"/>
      <c r="AS528" s="19"/>
      <c r="AT528" s="19"/>
      <c r="AU528" s="19"/>
      <c r="AV528" s="19"/>
      <c r="AW528" s="19"/>
      <c r="AX528" s="19"/>
      <c r="AY528" s="19"/>
      <c r="AZ528" s="19"/>
      <c r="BA528" s="19"/>
      <c r="BB528" s="19"/>
      <c r="BC528" s="19"/>
      <c r="BD528" s="19"/>
      <c r="BE528" s="19"/>
      <c r="BF528" s="19"/>
      <c r="BG528" s="19"/>
    </row>
    <row r="529" customFormat="false" ht="15" hidden="false" customHeight="true" outlineLevel="0" collapsed="false">
      <c r="L529" s="1"/>
      <c r="M529" s="1"/>
      <c r="AK529" s="19"/>
      <c r="AL529" s="19"/>
      <c r="AM529" s="19"/>
      <c r="AN529" s="19"/>
      <c r="AO529" s="19"/>
      <c r="AP529" s="19"/>
      <c r="AQ529" s="19"/>
      <c r="AR529" s="19"/>
      <c r="AS529" s="19"/>
      <c r="AT529" s="19"/>
      <c r="AU529" s="19"/>
      <c r="AV529" s="19"/>
      <c r="AW529" s="19"/>
      <c r="AX529" s="19"/>
      <c r="AY529" s="19"/>
      <c r="AZ529" s="19"/>
      <c r="BA529" s="19"/>
      <c r="BB529" s="19"/>
      <c r="BC529" s="19"/>
      <c r="BD529" s="19"/>
      <c r="BE529" s="19"/>
      <c r="BF529" s="19"/>
      <c r="BG529" s="19"/>
    </row>
    <row r="530" customFormat="false" ht="15" hidden="false" customHeight="true" outlineLevel="0" collapsed="false">
      <c r="L530" s="1"/>
      <c r="M530" s="1"/>
      <c r="AK530" s="19"/>
      <c r="AL530" s="19"/>
      <c r="AM530" s="19"/>
      <c r="AN530" s="19"/>
      <c r="AO530" s="19"/>
      <c r="AP530" s="19"/>
      <c r="AQ530" s="19"/>
      <c r="AR530" s="19"/>
      <c r="AS530" s="19"/>
      <c r="AT530" s="19"/>
      <c r="AU530" s="19"/>
      <c r="AV530" s="19"/>
      <c r="AW530" s="19"/>
      <c r="AX530" s="19"/>
      <c r="AY530" s="19"/>
      <c r="AZ530" s="19"/>
      <c r="BA530" s="19"/>
      <c r="BB530" s="19"/>
      <c r="BC530" s="19"/>
      <c r="BD530" s="19"/>
      <c r="BE530" s="19"/>
      <c r="BF530" s="19"/>
      <c r="BG530" s="19"/>
    </row>
    <row r="531" customFormat="false" ht="15" hidden="false" customHeight="true" outlineLevel="0" collapsed="false">
      <c r="L531" s="1"/>
      <c r="M531" s="1"/>
      <c r="AK531" s="19"/>
      <c r="AL531" s="19"/>
      <c r="AM531" s="19"/>
      <c r="AN531" s="19"/>
      <c r="AO531" s="19"/>
      <c r="AP531" s="19"/>
      <c r="AQ531" s="19"/>
      <c r="AR531" s="19"/>
      <c r="AS531" s="19"/>
      <c r="AT531" s="19"/>
      <c r="AU531" s="19"/>
      <c r="AV531" s="19"/>
      <c r="AW531" s="19"/>
      <c r="AX531" s="19"/>
      <c r="AY531" s="19"/>
      <c r="AZ531" s="19"/>
      <c r="BA531" s="19"/>
      <c r="BB531" s="19"/>
      <c r="BC531" s="19"/>
      <c r="BD531" s="19"/>
      <c r="BE531" s="19"/>
      <c r="BF531" s="19"/>
      <c r="BG531" s="19"/>
    </row>
    <row r="532" customFormat="false" ht="15" hidden="false" customHeight="true" outlineLevel="0" collapsed="false">
      <c r="L532" s="1"/>
      <c r="M532" s="1"/>
      <c r="AK532" s="19"/>
      <c r="AL532" s="19"/>
      <c r="AM532" s="19"/>
      <c r="AN532" s="19"/>
      <c r="AO532" s="19"/>
      <c r="AP532" s="19"/>
      <c r="AQ532" s="19"/>
      <c r="AR532" s="19"/>
      <c r="AS532" s="19"/>
      <c r="AT532" s="19"/>
      <c r="AU532" s="19"/>
      <c r="AV532" s="19"/>
      <c r="AW532" s="19"/>
      <c r="AX532" s="19"/>
      <c r="AY532" s="19"/>
      <c r="AZ532" s="19"/>
      <c r="BA532" s="19"/>
      <c r="BB532" s="19"/>
      <c r="BC532" s="19"/>
      <c r="BD532" s="19"/>
      <c r="BE532" s="19"/>
      <c r="BF532" s="19"/>
      <c r="BG532" s="19"/>
    </row>
    <row r="533" customFormat="false" ht="15" hidden="false" customHeight="true" outlineLevel="0" collapsed="false">
      <c r="L533" s="1"/>
      <c r="M533" s="1"/>
      <c r="AK533" s="19"/>
      <c r="AL533" s="19"/>
      <c r="AM533" s="19"/>
      <c r="AN533" s="19"/>
      <c r="AO533" s="19"/>
      <c r="AP533" s="19"/>
      <c r="AQ533" s="19"/>
      <c r="AR533" s="19"/>
      <c r="AS533" s="19"/>
      <c r="AT533" s="19"/>
      <c r="AU533" s="19"/>
      <c r="AV533" s="19"/>
      <c r="AW533" s="19"/>
      <c r="AX533" s="19"/>
      <c r="AY533" s="19"/>
      <c r="AZ533" s="19"/>
      <c r="BA533" s="19"/>
      <c r="BB533" s="19"/>
      <c r="BC533" s="19"/>
      <c r="BD533" s="19"/>
      <c r="BE533" s="19"/>
      <c r="BF533" s="19"/>
      <c r="BG533" s="19"/>
    </row>
    <row r="534" customFormat="false" ht="15" hidden="false" customHeight="true" outlineLevel="0" collapsed="false">
      <c r="L534" s="1"/>
      <c r="M534" s="1"/>
      <c r="AK534" s="19"/>
      <c r="AL534" s="19"/>
      <c r="AM534" s="19"/>
      <c r="AN534" s="19"/>
      <c r="AO534" s="19"/>
      <c r="AP534" s="19"/>
      <c r="AQ534" s="19"/>
      <c r="AR534" s="19"/>
      <c r="AS534" s="19"/>
      <c r="AT534" s="19"/>
      <c r="AU534" s="19"/>
      <c r="AV534" s="19"/>
      <c r="AW534" s="19"/>
      <c r="AX534" s="19"/>
      <c r="AY534" s="19"/>
      <c r="AZ534" s="19"/>
      <c r="BA534" s="19"/>
      <c r="BB534" s="19"/>
      <c r="BC534" s="19"/>
      <c r="BD534" s="19"/>
      <c r="BE534" s="19"/>
      <c r="BF534" s="19"/>
      <c r="BG534" s="19"/>
    </row>
    <row r="535" customFormat="false" ht="15" hidden="false" customHeight="true" outlineLevel="0" collapsed="false">
      <c r="L535" s="1"/>
      <c r="M535" s="1"/>
      <c r="AK535" s="19"/>
      <c r="AL535" s="19"/>
      <c r="AM535" s="19"/>
      <c r="AN535" s="19"/>
      <c r="AO535" s="19"/>
      <c r="AP535" s="19"/>
      <c r="AQ535" s="19"/>
      <c r="AR535" s="19"/>
      <c r="AS535" s="19"/>
      <c r="AT535" s="19"/>
      <c r="AU535" s="19"/>
      <c r="AV535" s="19"/>
      <c r="AW535" s="19"/>
      <c r="AX535" s="19"/>
      <c r="AY535" s="19"/>
      <c r="AZ535" s="19"/>
      <c r="BA535" s="19"/>
      <c r="BB535" s="19"/>
      <c r="BC535" s="19"/>
      <c r="BD535" s="19"/>
      <c r="BE535" s="19"/>
      <c r="BF535" s="19"/>
      <c r="BG535" s="19"/>
    </row>
    <row r="536" customFormat="false" ht="15" hidden="false" customHeight="true" outlineLevel="0" collapsed="false">
      <c r="L536" s="1"/>
      <c r="M536" s="1"/>
      <c r="AK536" s="19"/>
      <c r="AL536" s="19"/>
      <c r="AM536" s="19"/>
      <c r="AN536" s="19"/>
      <c r="AO536" s="19"/>
      <c r="AP536" s="19"/>
      <c r="AQ536" s="19"/>
      <c r="AR536" s="19"/>
      <c r="AS536" s="19"/>
      <c r="AT536" s="19"/>
      <c r="AU536" s="19"/>
      <c r="AV536" s="19"/>
      <c r="AW536" s="19"/>
      <c r="AX536" s="19"/>
      <c r="AY536" s="19"/>
      <c r="AZ536" s="19"/>
      <c r="BA536" s="19"/>
      <c r="BB536" s="19"/>
      <c r="BC536" s="19"/>
      <c r="BD536" s="19"/>
      <c r="BE536" s="19"/>
      <c r="BF536" s="19"/>
      <c r="BG536" s="19"/>
    </row>
    <row r="537" customFormat="false" ht="15" hidden="false" customHeight="true" outlineLevel="0" collapsed="false">
      <c r="L537" s="1"/>
      <c r="M537" s="1"/>
      <c r="AK537" s="19"/>
      <c r="AL537" s="19"/>
      <c r="AM537" s="19"/>
      <c r="AN537" s="19"/>
      <c r="AO537" s="19"/>
      <c r="AP537" s="19"/>
      <c r="AQ537" s="19"/>
      <c r="AR537" s="19"/>
      <c r="AS537" s="19"/>
      <c r="AT537" s="19"/>
      <c r="AU537" s="19"/>
      <c r="AV537" s="19"/>
      <c r="AW537" s="19"/>
      <c r="AX537" s="19"/>
      <c r="AY537" s="19"/>
      <c r="AZ537" s="19"/>
      <c r="BA537" s="19"/>
      <c r="BB537" s="19"/>
      <c r="BC537" s="19"/>
      <c r="BD537" s="19"/>
      <c r="BE537" s="19"/>
      <c r="BF537" s="19"/>
      <c r="BG537" s="19"/>
    </row>
    <row r="538" customFormat="false" ht="15" hidden="false" customHeight="true" outlineLevel="0" collapsed="false">
      <c r="L538" s="1"/>
      <c r="M538" s="1"/>
      <c r="AK538" s="19"/>
      <c r="AL538" s="19"/>
      <c r="AM538" s="19"/>
      <c r="AN538" s="19"/>
      <c r="AO538" s="19"/>
      <c r="AP538" s="19"/>
      <c r="AQ538" s="19"/>
      <c r="AR538" s="19"/>
      <c r="AS538" s="19"/>
      <c r="AT538" s="19"/>
      <c r="AU538" s="19"/>
      <c r="AV538" s="19"/>
      <c r="AW538" s="19"/>
      <c r="AX538" s="19"/>
      <c r="AY538" s="19"/>
      <c r="AZ538" s="19"/>
      <c r="BA538" s="19"/>
      <c r="BB538" s="19"/>
      <c r="BC538" s="19"/>
      <c r="BD538" s="19"/>
      <c r="BE538" s="19"/>
      <c r="BF538" s="19"/>
      <c r="BG538" s="19"/>
    </row>
    <row r="539" customFormat="false" ht="15" hidden="false" customHeight="true" outlineLevel="0" collapsed="false">
      <c r="L539" s="1"/>
      <c r="M539" s="1"/>
      <c r="AK539" s="19"/>
      <c r="AL539" s="19"/>
      <c r="AM539" s="19"/>
      <c r="AN539" s="19"/>
      <c r="AO539" s="19"/>
      <c r="AP539" s="19"/>
      <c r="AQ539" s="19"/>
      <c r="AR539" s="19"/>
      <c r="AS539" s="19"/>
      <c r="AT539" s="19"/>
      <c r="AU539" s="19"/>
      <c r="AV539" s="19"/>
      <c r="AW539" s="19"/>
      <c r="AX539" s="19"/>
      <c r="AY539" s="19"/>
      <c r="AZ539" s="19"/>
      <c r="BA539" s="19"/>
      <c r="BB539" s="19"/>
      <c r="BC539" s="19"/>
      <c r="BD539" s="19"/>
      <c r="BE539" s="19"/>
      <c r="BF539" s="19"/>
      <c r="BG539" s="19"/>
    </row>
    <row r="540" customFormat="false" ht="15" hidden="false" customHeight="true" outlineLevel="0" collapsed="false">
      <c r="L540" s="1"/>
      <c r="M540" s="1"/>
      <c r="AK540" s="19"/>
      <c r="AL540" s="19"/>
      <c r="AM540" s="19"/>
      <c r="AN540" s="19"/>
      <c r="AO540" s="19"/>
      <c r="AP540" s="19"/>
      <c r="AQ540" s="19"/>
      <c r="AR540" s="19"/>
      <c r="AS540" s="19"/>
      <c r="AT540" s="19"/>
      <c r="AU540" s="19"/>
      <c r="AV540" s="19"/>
      <c r="AW540" s="19"/>
      <c r="AX540" s="19"/>
      <c r="AY540" s="19"/>
      <c r="AZ540" s="19"/>
      <c r="BA540" s="19"/>
      <c r="BB540" s="19"/>
      <c r="BC540" s="19"/>
      <c r="BD540" s="19"/>
      <c r="BE540" s="19"/>
      <c r="BF540" s="19"/>
      <c r="BG540" s="19"/>
    </row>
    <row r="541" customFormat="false" ht="15" hidden="false" customHeight="true" outlineLevel="0" collapsed="false">
      <c r="L541" s="1"/>
      <c r="M541" s="1"/>
      <c r="AK541" s="19"/>
      <c r="AL541" s="19"/>
      <c r="AM541" s="19"/>
      <c r="AN541" s="19"/>
      <c r="AO541" s="19"/>
      <c r="AP541" s="19"/>
      <c r="AQ541" s="19"/>
      <c r="AR541" s="19"/>
      <c r="AS541" s="19"/>
      <c r="AT541" s="19"/>
      <c r="AU541" s="19"/>
      <c r="AV541" s="19"/>
      <c r="AW541" s="19"/>
      <c r="AX541" s="19"/>
      <c r="AY541" s="19"/>
      <c r="AZ541" s="19"/>
      <c r="BA541" s="19"/>
      <c r="BB541" s="19"/>
      <c r="BC541" s="19"/>
      <c r="BD541" s="19"/>
      <c r="BE541" s="19"/>
      <c r="BF541" s="19"/>
      <c r="BG541" s="19"/>
    </row>
    <row r="542" customFormat="false" ht="15" hidden="false" customHeight="true" outlineLevel="0" collapsed="false">
      <c r="L542" s="1"/>
      <c r="M542" s="1"/>
      <c r="AK542" s="19"/>
      <c r="AL542" s="19"/>
      <c r="AM542" s="19"/>
      <c r="AN542" s="19"/>
      <c r="AO542" s="19"/>
      <c r="AP542" s="19"/>
      <c r="AQ542" s="19"/>
      <c r="AR542" s="19"/>
      <c r="AS542" s="19"/>
      <c r="AT542" s="19"/>
      <c r="AU542" s="19"/>
      <c r="AV542" s="19"/>
      <c r="AW542" s="19"/>
      <c r="AX542" s="19"/>
      <c r="AY542" s="19"/>
      <c r="AZ542" s="19"/>
      <c r="BA542" s="19"/>
      <c r="BB542" s="19"/>
      <c r="BC542" s="19"/>
      <c r="BD542" s="19"/>
      <c r="BE542" s="19"/>
      <c r="BF542" s="19"/>
      <c r="BG542" s="19"/>
    </row>
    <row r="543" customFormat="false" ht="15" hidden="false" customHeight="true" outlineLevel="0" collapsed="false">
      <c r="L543" s="1"/>
      <c r="M543" s="1"/>
      <c r="AK543" s="19"/>
      <c r="AL543" s="19"/>
      <c r="AM543" s="19"/>
      <c r="AN543" s="19"/>
      <c r="AO543" s="19"/>
      <c r="AP543" s="19"/>
      <c r="AQ543" s="19"/>
      <c r="AR543" s="19"/>
      <c r="AS543" s="19"/>
      <c r="AT543" s="19"/>
      <c r="AU543" s="19"/>
      <c r="AV543" s="19"/>
      <c r="AW543" s="19"/>
      <c r="AX543" s="19"/>
      <c r="AY543" s="19"/>
      <c r="AZ543" s="19"/>
      <c r="BA543" s="19"/>
      <c r="BB543" s="19"/>
      <c r="BC543" s="19"/>
      <c r="BD543" s="19"/>
      <c r="BE543" s="19"/>
      <c r="BF543" s="19"/>
      <c r="BG543" s="19"/>
    </row>
    <row r="544" customFormat="false" ht="15" hidden="false" customHeight="true" outlineLevel="0" collapsed="false">
      <c r="L544" s="1"/>
      <c r="M544" s="1"/>
      <c r="AK544" s="19"/>
      <c r="AL544" s="19"/>
      <c r="AM544" s="19"/>
      <c r="AN544" s="19"/>
      <c r="AO544" s="19"/>
      <c r="AP544" s="19"/>
      <c r="AQ544" s="19"/>
      <c r="AR544" s="19"/>
      <c r="AS544" s="19"/>
      <c r="AT544" s="19"/>
      <c r="AU544" s="19"/>
      <c r="AV544" s="19"/>
      <c r="AW544" s="19"/>
      <c r="AX544" s="19"/>
      <c r="AY544" s="19"/>
      <c r="AZ544" s="19"/>
      <c r="BA544" s="19"/>
      <c r="BB544" s="19"/>
      <c r="BC544" s="19"/>
      <c r="BD544" s="19"/>
      <c r="BE544" s="19"/>
      <c r="BF544" s="19"/>
      <c r="BG544" s="19"/>
    </row>
    <row r="545" customFormat="false" ht="15" hidden="false" customHeight="true" outlineLevel="0" collapsed="false">
      <c r="L545" s="1"/>
      <c r="M545" s="1"/>
      <c r="AK545" s="19"/>
      <c r="AL545" s="19"/>
      <c r="AM545" s="19"/>
      <c r="AN545" s="19"/>
      <c r="AO545" s="19"/>
      <c r="AP545" s="19"/>
      <c r="AQ545" s="19"/>
      <c r="AR545" s="19"/>
      <c r="AS545" s="19"/>
      <c r="AT545" s="19"/>
      <c r="AU545" s="19"/>
      <c r="AV545" s="19"/>
      <c r="AW545" s="19"/>
      <c r="AX545" s="19"/>
      <c r="AY545" s="19"/>
      <c r="AZ545" s="19"/>
      <c r="BA545" s="19"/>
      <c r="BB545" s="19"/>
      <c r="BC545" s="19"/>
      <c r="BD545" s="19"/>
      <c r="BE545" s="19"/>
      <c r="BF545" s="19"/>
      <c r="BG545" s="19"/>
    </row>
    <row r="546" customFormat="false" ht="15" hidden="false" customHeight="true" outlineLevel="0" collapsed="false">
      <c r="L546" s="1"/>
      <c r="M546" s="1"/>
      <c r="AK546" s="19"/>
      <c r="AL546" s="19"/>
      <c r="AM546" s="19"/>
      <c r="AN546" s="19"/>
      <c r="AO546" s="19"/>
      <c r="AP546" s="19"/>
      <c r="AQ546" s="19"/>
      <c r="AR546" s="19"/>
      <c r="AS546" s="19"/>
      <c r="AT546" s="19"/>
      <c r="AU546" s="19"/>
      <c r="AV546" s="19"/>
      <c r="AW546" s="19"/>
      <c r="AX546" s="19"/>
      <c r="AY546" s="19"/>
      <c r="AZ546" s="19"/>
      <c r="BA546" s="19"/>
      <c r="BB546" s="19"/>
      <c r="BC546" s="19"/>
      <c r="BD546" s="19"/>
      <c r="BE546" s="19"/>
      <c r="BF546" s="19"/>
      <c r="BG546" s="19"/>
    </row>
    <row r="547" customFormat="false" ht="15" hidden="false" customHeight="true" outlineLevel="0" collapsed="false">
      <c r="L547" s="1"/>
      <c r="M547" s="1"/>
      <c r="AK547" s="19"/>
      <c r="AL547" s="19"/>
      <c r="AM547" s="19"/>
      <c r="AN547" s="19"/>
      <c r="AO547" s="19"/>
      <c r="AP547" s="19"/>
      <c r="AQ547" s="19"/>
      <c r="AR547" s="19"/>
      <c r="AS547" s="19"/>
      <c r="AT547" s="19"/>
      <c r="AU547" s="19"/>
      <c r="AV547" s="19"/>
      <c r="AW547" s="19"/>
      <c r="AX547" s="19"/>
      <c r="AY547" s="19"/>
      <c r="AZ547" s="19"/>
      <c r="BA547" s="19"/>
      <c r="BB547" s="19"/>
      <c r="BC547" s="19"/>
      <c r="BD547" s="19"/>
      <c r="BE547" s="19"/>
      <c r="BF547" s="19"/>
      <c r="BG547" s="19"/>
    </row>
    <row r="548" customFormat="false" ht="15" hidden="false" customHeight="true" outlineLevel="0" collapsed="false">
      <c r="L548" s="1"/>
      <c r="M548" s="1"/>
      <c r="AK548" s="19"/>
      <c r="AL548" s="19"/>
      <c r="AM548" s="19"/>
      <c r="AN548" s="19"/>
      <c r="AO548" s="19"/>
      <c r="AP548" s="19"/>
      <c r="AQ548" s="19"/>
      <c r="AR548" s="19"/>
      <c r="AS548" s="19"/>
      <c r="AT548" s="19"/>
      <c r="AU548" s="19"/>
      <c r="AV548" s="19"/>
      <c r="AW548" s="19"/>
      <c r="AX548" s="19"/>
      <c r="AY548" s="19"/>
      <c r="AZ548" s="19"/>
      <c r="BA548" s="19"/>
      <c r="BB548" s="19"/>
      <c r="BC548" s="19"/>
      <c r="BD548" s="19"/>
      <c r="BE548" s="19"/>
      <c r="BF548" s="19"/>
      <c r="BG548" s="19"/>
    </row>
    <row r="549" customFormat="false" ht="15" hidden="false" customHeight="true" outlineLevel="0" collapsed="false">
      <c r="L549" s="1"/>
      <c r="M549" s="1"/>
      <c r="AK549" s="19"/>
      <c r="AL549" s="19"/>
      <c r="AM549" s="19"/>
      <c r="AN549" s="19"/>
      <c r="AO549" s="19"/>
      <c r="AP549" s="19"/>
      <c r="AQ549" s="19"/>
      <c r="AR549" s="19"/>
      <c r="AS549" s="19"/>
      <c r="AT549" s="19"/>
      <c r="AU549" s="19"/>
      <c r="AV549" s="19"/>
      <c r="AW549" s="19"/>
      <c r="AX549" s="19"/>
      <c r="AY549" s="19"/>
      <c r="AZ549" s="19"/>
      <c r="BA549" s="19"/>
      <c r="BB549" s="19"/>
      <c r="BC549" s="19"/>
      <c r="BD549" s="19"/>
      <c r="BE549" s="19"/>
      <c r="BF549" s="19"/>
      <c r="BG549" s="19"/>
    </row>
    <row r="550" customFormat="false" ht="15" hidden="false" customHeight="true" outlineLevel="0" collapsed="false">
      <c r="L550" s="1"/>
      <c r="M550" s="1"/>
      <c r="AK550" s="19"/>
      <c r="AL550" s="19"/>
      <c r="AM550" s="19"/>
      <c r="AN550" s="19"/>
      <c r="AO550" s="19"/>
      <c r="AP550" s="19"/>
      <c r="AQ550" s="19"/>
      <c r="AR550" s="19"/>
      <c r="AS550" s="19"/>
      <c r="AT550" s="19"/>
      <c r="AU550" s="19"/>
      <c r="AV550" s="19"/>
      <c r="AW550" s="19"/>
      <c r="AX550" s="19"/>
      <c r="AY550" s="19"/>
      <c r="AZ550" s="19"/>
      <c r="BA550" s="19"/>
      <c r="BB550" s="19"/>
      <c r="BC550" s="19"/>
      <c r="BD550" s="19"/>
      <c r="BE550" s="19"/>
      <c r="BF550" s="19"/>
      <c r="BG550" s="19"/>
    </row>
    <row r="551" customFormat="false" ht="15" hidden="false" customHeight="true" outlineLevel="0" collapsed="false">
      <c r="L551" s="1"/>
      <c r="M551" s="1"/>
      <c r="AK551" s="19"/>
      <c r="AL551" s="19"/>
      <c r="AM551" s="19"/>
      <c r="AN551" s="19"/>
      <c r="AO551" s="19"/>
      <c r="AP551" s="19"/>
      <c r="AQ551" s="19"/>
      <c r="AR551" s="19"/>
      <c r="AS551" s="19"/>
      <c r="AT551" s="19"/>
      <c r="AU551" s="19"/>
      <c r="AV551" s="19"/>
      <c r="AW551" s="19"/>
      <c r="AX551" s="19"/>
      <c r="AY551" s="19"/>
      <c r="AZ551" s="19"/>
      <c r="BA551" s="19"/>
      <c r="BB551" s="19"/>
      <c r="BC551" s="19"/>
      <c r="BD551" s="19"/>
      <c r="BE551" s="19"/>
      <c r="BF551" s="19"/>
      <c r="BG551" s="19"/>
    </row>
    <row r="552" customFormat="false" ht="15" hidden="false" customHeight="true" outlineLevel="0" collapsed="false">
      <c r="L552" s="1"/>
      <c r="M552" s="1"/>
      <c r="AK552" s="19"/>
      <c r="AL552" s="19"/>
      <c r="AM552" s="19"/>
      <c r="AN552" s="19"/>
      <c r="AO552" s="19"/>
      <c r="AP552" s="19"/>
      <c r="AQ552" s="19"/>
      <c r="AR552" s="19"/>
      <c r="AS552" s="19"/>
      <c r="AT552" s="19"/>
      <c r="AU552" s="19"/>
      <c r="AV552" s="19"/>
      <c r="AW552" s="19"/>
      <c r="AX552" s="19"/>
      <c r="AY552" s="19"/>
      <c r="AZ552" s="19"/>
      <c r="BA552" s="19"/>
      <c r="BB552" s="19"/>
      <c r="BC552" s="19"/>
      <c r="BD552" s="19"/>
      <c r="BE552" s="19"/>
      <c r="BF552" s="19"/>
      <c r="BG552" s="19"/>
    </row>
    <row r="553" customFormat="false" ht="15" hidden="false" customHeight="true" outlineLevel="0" collapsed="false">
      <c r="L553" s="1"/>
      <c r="M553" s="1"/>
      <c r="AK553" s="19"/>
      <c r="AL553" s="19"/>
      <c r="AM553" s="19"/>
      <c r="AN553" s="19"/>
      <c r="AO553" s="19"/>
      <c r="AP553" s="19"/>
      <c r="AQ553" s="19"/>
      <c r="AR553" s="19"/>
      <c r="AS553" s="19"/>
      <c r="AT553" s="19"/>
      <c r="AU553" s="19"/>
      <c r="AV553" s="19"/>
      <c r="AW553" s="19"/>
      <c r="AX553" s="19"/>
      <c r="AY553" s="19"/>
      <c r="AZ553" s="19"/>
      <c r="BA553" s="19"/>
      <c r="BB553" s="19"/>
      <c r="BC553" s="19"/>
      <c r="BD553" s="19"/>
      <c r="BE553" s="19"/>
      <c r="BF553" s="19"/>
      <c r="BG553" s="19"/>
    </row>
    <row r="554" customFormat="false" ht="15" hidden="false" customHeight="true" outlineLevel="0" collapsed="false">
      <c r="L554" s="1"/>
      <c r="M554" s="1"/>
      <c r="AK554" s="19"/>
      <c r="AL554" s="19"/>
      <c r="AM554" s="19"/>
      <c r="AN554" s="19"/>
      <c r="AO554" s="19"/>
      <c r="AP554" s="19"/>
      <c r="AQ554" s="19"/>
      <c r="AR554" s="19"/>
      <c r="AS554" s="19"/>
      <c r="AT554" s="19"/>
      <c r="AU554" s="19"/>
      <c r="AV554" s="19"/>
      <c r="AW554" s="19"/>
      <c r="AX554" s="19"/>
      <c r="AY554" s="19"/>
      <c r="AZ554" s="19"/>
      <c r="BA554" s="19"/>
      <c r="BB554" s="19"/>
      <c r="BC554" s="19"/>
      <c r="BD554" s="19"/>
      <c r="BE554" s="19"/>
      <c r="BF554" s="19"/>
      <c r="BG554" s="19"/>
    </row>
    <row r="555" customFormat="false" ht="15" hidden="false" customHeight="true" outlineLevel="0" collapsed="false">
      <c r="L555" s="1"/>
      <c r="M555" s="1"/>
      <c r="AK555" s="19"/>
      <c r="AL555" s="19"/>
      <c r="AM555" s="19"/>
      <c r="AN555" s="19"/>
      <c r="AO555" s="19"/>
      <c r="AP555" s="19"/>
      <c r="AQ555" s="19"/>
      <c r="AR555" s="19"/>
      <c r="AS555" s="19"/>
      <c r="AT555" s="19"/>
      <c r="AU555" s="19"/>
      <c r="AV555" s="19"/>
      <c r="AW555" s="19"/>
      <c r="AX555" s="19"/>
      <c r="AY555" s="19"/>
      <c r="AZ555" s="19"/>
      <c r="BA555" s="19"/>
      <c r="BB555" s="19"/>
      <c r="BC555" s="19"/>
      <c r="BD555" s="19"/>
      <c r="BE555" s="19"/>
      <c r="BF555" s="19"/>
      <c r="BG555" s="19"/>
    </row>
    <row r="556" customFormat="false" ht="15" hidden="false" customHeight="true" outlineLevel="0" collapsed="false">
      <c r="L556" s="1"/>
      <c r="M556" s="1"/>
      <c r="AK556" s="19"/>
      <c r="AL556" s="19"/>
      <c r="AM556" s="19"/>
      <c r="AN556" s="19"/>
      <c r="AO556" s="19"/>
      <c r="AP556" s="19"/>
      <c r="AQ556" s="19"/>
      <c r="AR556" s="19"/>
      <c r="AS556" s="19"/>
      <c r="AT556" s="19"/>
      <c r="AU556" s="19"/>
      <c r="AV556" s="19"/>
      <c r="AW556" s="19"/>
      <c r="AX556" s="19"/>
      <c r="AY556" s="19"/>
      <c r="AZ556" s="19"/>
      <c r="BA556" s="19"/>
      <c r="BB556" s="19"/>
      <c r="BC556" s="19"/>
      <c r="BD556" s="19"/>
      <c r="BE556" s="19"/>
      <c r="BF556" s="19"/>
      <c r="BG556" s="19"/>
    </row>
    <row r="557" customFormat="false" ht="15" hidden="false" customHeight="true" outlineLevel="0" collapsed="false">
      <c r="L557" s="1"/>
      <c r="M557" s="1"/>
      <c r="AK557" s="19"/>
      <c r="AL557" s="19"/>
      <c r="AM557" s="19"/>
      <c r="AN557" s="19"/>
      <c r="AO557" s="19"/>
      <c r="AP557" s="19"/>
      <c r="AQ557" s="19"/>
      <c r="AR557" s="19"/>
      <c r="AS557" s="19"/>
      <c r="AT557" s="19"/>
      <c r="AU557" s="19"/>
      <c r="AV557" s="19"/>
      <c r="AW557" s="19"/>
      <c r="AX557" s="19"/>
      <c r="AY557" s="19"/>
      <c r="AZ557" s="19"/>
      <c r="BA557" s="19"/>
      <c r="BB557" s="19"/>
      <c r="BC557" s="19"/>
      <c r="BD557" s="19"/>
      <c r="BE557" s="19"/>
      <c r="BF557" s="19"/>
      <c r="BG557" s="19"/>
    </row>
    <row r="558" customFormat="false" ht="15" hidden="false" customHeight="true" outlineLevel="0" collapsed="false">
      <c r="L558" s="1"/>
      <c r="M558" s="1"/>
      <c r="AK558" s="19"/>
      <c r="AL558" s="19"/>
      <c r="AM558" s="19"/>
      <c r="AN558" s="19"/>
      <c r="AO558" s="19"/>
      <c r="AP558" s="19"/>
      <c r="AQ558" s="19"/>
      <c r="AR558" s="19"/>
      <c r="AS558" s="19"/>
      <c r="AT558" s="19"/>
      <c r="AU558" s="19"/>
      <c r="AV558" s="19"/>
      <c r="AW558" s="19"/>
      <c r="AX558" s="19"/>
      <c r="AY558" s="19"/>
      <c r="AZ558" s="19"/>
      <c r="BA558" s="19"/>
      <c r="BB558" s="19"/>
      <c r="BC558" s="19"/>
      <c r="BD558" s="19"/>
      <c r="BE558" s="19"/>
      <c r="BF558" s="19"/>
      <c r="BG558" s="19"/>
    </row>
    <row r="559" customFormat="false" ht="15" hidden="false" customHeight="true" outlineLevel="0" collapsed="false">
      <c r="L559" s="1"/>
      <c r="M559" s="1"/>
      <c r="AK559" s="19"/>
      <c r="AL559" s="19"/>
      <c r="AM559" s="19"/>
      <c r="AN559" s="19"/>
      <c r="AO559" s="19"/>
      <c r="AP559" s="19"/>
      <c r="AQ559" s="19"/>
      <c r="AR559" s="19"/>
      <c r="AS559" s="19"/>
      <c r="AT559" s="19"/>
      <c r="AU559" s="19"/>
      <c r="AV559" s="19"/>
      <c r="AW559" s="19"/>
      <c r="AX559" s="19"/>
      <c r="AY559" s="19"/>
      <c r="AZ559" s="19"/>
      <c r="BA559" s="19"/>
      <c r="BB559" s="19"/>
      <c r="BC559" s="19"/>
      <c r="BD559" s="19"/>
      <c r="BE559" s="19"/>
      <c r="BF559" s="19"/>
      <c r="BG559" s="19"/>
    </row>
    <row r="560" customFormat="false" ht="15" hidden="false" customHeight="true" outlineLevel="0" collapsed="false">
      <c r="L560" s="1"/>
      <c r="M560" s="1"/>
      <c r="AK560" s="19"/>
      <c r="AL560" s="19"/>
      <c r="AM560" s="19"/>
      <c r="AN560" s="19"/>
      <c r="AO560" s="19"/>
      <c r="AP560" s="19"/>
      <c r="AQ560" s="19"/>
      <c r="AR560" s="19"/>
      <c r="AS560" s="19"/>
      <c r="AT560" s="19"/>
      <c r="AU560" s="19"/>
      <c r="AV560" s="19"/>
      <c r="AW560" s="19"/>
      <c r="AX560" s="19"/>
      <c r="AY560" s="19"/>
      <c r="AZ560" s="19"/>
      <c r="BA560" s="19"/>
      <c r="BB560" s="19"/>
      <c r="BC560" s="19"/>
      <c r="BD560" s="19"/>
      <c r="BE560" s="19"/>
      <c r="BF560" s="19"/>
      <c r="BG560" s="19"/>
    </row>
    <row r="561" customFormat="false" ht="15" hidden="false" customHeight="true" outlineLevel="0" collapsed="false">
      <c r="L561" s="1"/>
      <c r="M561" s="1"/>
      <c r="AK561" s="19"/>
      <c r="AL561" s="19"/>
      <c r="AM561" s="19"/>
      <c r="AN561" s="19"/>
      <c r="AO561" s="19"/>
      <c r="AP561" s="19"/>
      <c r="AQ561" s="19"/>
      <c r="AR561" s="19"/>
      <c r="AS561" s="19"/>
      <c r="AT561" s="19"/>
      <c r="AU561" s="19"/>
      <c r="AV561" s="19"/>
      <c r="AW561" s="19"/>
      <c r="AX561" s="19"/>
      <c r="AY561" s="19"/>
      <c r="AZ561" s="19"/>
      <c r="BA561" s="19"/>
      <c r="BB561" s="19"/>
      <c r="BC561" s="19"/>
      <c r="BD561" s="19"/>
      <c r="BE561" s="19"/>
      <c r="BF561" s="19"/>
      <c r="BG561" s="19"/>
    </row>
    <row r="562" customFormat="false" ht="15" hidden="false" customHeight="true" outlineLevel="0" collapsed="false">
      <c r="L562" s="1"/>
      <c r="M562" s="1"/>
      <c r="AK562" s="19"/>
      <c r="AL562" s="19"/>
      <c r="AM562" s="19"/>
      <c r="AN562" s="19"/>
      <c r="AO562" s="19"/>
      <c r="AP562" s="19"/>
      <c r="AQ562" s="19"/>
      <c r="AR562" s="19"/>
      <c r="AS562" s="19"/>
      <c r="AT562" s="19"/>
      <c r="AU562" s="19"/>
      <c r="AV562" s="19"/>
      <c r="AW562" s="19"/>
      <c r="AX562" s="19"/>
      <c r="AY562" s="19"/>
      <c r="AZ562" s="19"/>
      <c r="BA562" s="19"/>
      <c r="BB562" s="19"/>
      <c r="BC562" s="19"/>
      <c r="BD562" s="19"/>
      <c r="BE562" s="19"/>
      <c r="BF562" s="19"/>
      <c r="BG562" s="19"/>
    </row>
    <row r="563" customFormat="false" ht="15" hidden="false" customHeight="true" outlineLevel="0" collapsed="false">
      <c r="L563" s="1"/>
      <c r="M563" s="1"/>
      <c r="AK563" s="19"/>
      <c r="AL563" s="19"/>
      <c r="AM563" s="19"/>
      <c r="AN563" s="19"/>
      <c r="AO563" s="19"/>
      <c r="AP563" s="19"/>
      <c r="AQ563" s="19"/>
      <c r="AR563" s="19"/>
      <c r="AS563" s="19"/>
      <c r="AT563" s="19"/>
      <c r="AU563" s="19"/>
      <c r="AV563" s="19"/>
      <c r="AW563" s="19"/>
      <c r="AX563" s="19"/>
      <c r="AY563" s="19"/>
      <c r="AZ563" s="19"/>
      <c r="BA563" s="19"/>
      <c r="BB563" s="19"/>
      <c r="BC563" s="19"/>
      <c r="BD563" s="19"/>
      <c r="BE563" s="19"/>
      <c r="BF563" s="19"/>
      <c r="BG563" s="19"/>
    </row>
    <row r="564" customFormat="false" ht="15" hidden="false" customHeight="true" outlineLevel="0" collapsed="false">
      <c r="L564" s="1"/>
      <c r="M564" s="1"/>
      <c r="AK564" s="19"/>
      <c r="AL564" s="19"/>
      <c r="AM564" s="19"/>
      <c r="AN564" s="19"/>
      <c r="AO564" s="19"/>
      <c r="AP564" s="19"/>
      <c r="AQ564" s="19"/>
      <c r="AR564" s="19"/>
      <c r="AS564" s="19"/>
      <c r="AT564" s="19"/>
      <c r="AU564" s="19"/>
      <c r="AV564" s="19"/>
      <c r="AW564" s="19"/>
      <c r="AX564" s="19"/>
      <c r="AY564" s="19"/>
      <c r="AZ564" s="19"/>
      <c r="BA564" s="19"/>
      <c r="BB564" s="19"/>
      <c r="BC564" s="19"/>
      <c r="BD564" s="19"/>
      <c r="BE564" s="19"/>
      <c r="BF564" s="19"/>
      <c r="BG564" s="19"/>
    </row>
    <row r="565" customFormat="false" ht="15" hidden="false" customHeight="true" outlineLevel="0" collapsed="false">
      <c r="L565" s="1"/>
      <c r="M565" s="1"/>
      <c r="AK565" s="19"/>
      <c r="AL565" s="19"/>
      <c r="AM565" s="19"/>
      <c r="AN565" s="19"/>
      <c r="AO565" s="19"/>
      <c r="AP565" s="19"/>
      <c r="AQ565" s="19"/>
      <c r="AR565" s="19"/>
      <c r="AS565" s="19"/>
      <c r="AT565" s="19"/>
      <c r="AU565" s="19"/>
      <c r="AV565" s="19"/>
      <c r="AW565" s="19"/>
      <c r="AX565" s="19"/>
      <c r="AY565" s="19"/>
      <c r="AZ565" s="19"/>
      <c r="BA565" s="19"/>
      <c r="BB565" s="19"/>
      <c r="BC565" s="19"/>
      <c r="BD565" s="19"/>
      <c r="BE565" s="19"/>
      <c r="BF565" s="19"/>
      <c r="BG565" s="19"/>
    </row>
    <row r="566" customFormat="false" ht="15" hidden="false" customHeight="true" outlineLevel="0" collapsed="false">
      <c r="L566" s="1"/>
      <c r="M566" s="1"/>
      <c r="AK566" s="19"/>
      <c r="AL566" s="19"/>
      <c r="AM566" s="19"/>
      <c r="AN566" s="19"/>
      <c r="AO566" s="19"/>
      <c r="AP566" s="19"/>
      <c r="AQ566" s="19"/>
      <c r="AR566" s="19"/>
      <c r="AS566" s="19"/>
      <c r="AT566" s="19"/>
      <c r="AU566" s="19"/>
      <c r="AV566" s="19"/>
      <c r="AW566" s="19"/>
      <c r="AX566" s="19"/>
      <c r="AY566" s="19"/>
      <c r="AZ566" s="19"/>
      <c r="BA566" s="19"/>
      <c r="BB566" s="19"/>
      <c r="BC566" s="19"/>
      <c r="BD566" s="19"/>
      <c r="BE566" s="19"/>
      <c r="BF566" s="19"/>
      <c r="BG566" s="19"/>
    </row>
    <row r="567" customFormat="false" ht="15" hidden="false" customHeight="true" outlineLevel="0" collapsed="false">
      <c r="L567" s="1"/>
      <c r="M567" s="1"/>
      <c r="AK567" s="19"/>
      <c r="AL567" s="19"/>
      <c r="AM567" s="19"/>
      <c r="AN567" s="19"/>
      <c r="AO567" s="19"/>
      <c r="AP567" s="19"/>
      <c r="AQ567" s="19"/>
      <c r="AR567" s="19"/>
      <c r="AS567" s="19"/>
      <c r="AT567" s="19"/>
      <c r="AU567" s="19"/>
      <c r="AV567" s="19"/>
      <c r="AW567" s="19"/>
      <c r="AX567" s="19"/>
      <c r="AY567" s="19"/>
      <c r="AZ567" s="19"/>
      <c r="BA567" s="19"/>
      <c r="BB567" s="19"/>
      <c r="BC567" s="19"/>
      <c r="BD567" s="19"/>
      <c r="BE567" s="19"/>
      <c r="BF567" s="19"/>
      <c r="BG567" s="19"/>
    </row>
    <row r="568" customFormat="false" ht="15" hidden="false" customHeight="true" outlineLevel="0" collapsed="false">
      <c r="L568" s="1"/>
      <c r="M568" s="1"/>
      <c r="AK568" s="19"/>
      <c r="AL568" s="19"/>
      <c r="AM568" s="19"/>
      <c r="AN568" s="19"/>
      <c r="AO568" s="19"/>
      <c r="AP568" s="19"/>
      <c r="AQ568" s="19"/>
      <c r="AR568" s="19"/>
      <c r="AS568" s="19"/>
      <c r="AT568" s="19"/>
      <c r="AU568" s="19"/>
      <c r="AV568" s="19"/>
      <c r="AW568" s="19"/>
      <c r="AX568" s="19"/>
      <c r="AY568" s="19"/>
      <c r="AZ568" s="19"/>
      <c r="BA568" s="19"/>
      <c r="BB568" s="19"/>
      <c r="BC568" s="19"/>
      <c r="BD568" s="19"/>
      <c r="BE568" s="19"/>
      <c r="BF568" s="19"/>
      <c r="BG568" s="19"/>
    </row>
    <row r="569" customFormat="false" ht="15" hidden="false" customHeight="true" outlineLevel="0" collapsed="false">
      <c r="L569" s="1"/>
      <c r="M569" s="1"/>
      <c r="AK569" s="19"/>
      <c r="AL569" s="19"/>
      <c r="AM569" s="19"/>
      <c r="AN569" s="19"/>
      <c r="AO569" s="19"/>
      <c r="AP569" s="19"/>
      <c r="AQ569" s="19"/>
      <c r="AR569" s="19"/>
      <c r="AS569" s="19"/>
      <c r="AT569" s="19"/>
      <c r="AU569" s="19"/>
      <c r="AV569" s="19"/>
      <c r="AW569" s="19"/>
      <c r="AX569" s="19"/>
      <c r="AY569" s="19"/>
      <c r="AZ569" s="19"/>
      <c r="BA569" s="19"/>
      <c r="BB569" s="19"/>
      <c r="BC569" s="19"/>
      <c r="BD569" s="19"/>
      <c r="BE569" s="19"/>
      <c r="BF569" s="19"/>
      <c r="BG569" s="19"/>
    </row>
    <row r="570" customFormat="false" ht="15" hidden="false" customHeight="true" outlineLevel="0" collapsed="false">
      <c r="L570" s="1"/>
      <c r="M570" s="1"/>
      <c r="AK570" s="19"/>
      <c r="AL570" s="19"/>
      <c r="AM570" s="19"/>
      <c r="AN570" s="19"/>
      <c r="AO570" s="19"/>
      <c r="AP570" s="19"/>
      <c r="AQ570" s="19"/>
      <c r="AR570" s="19"/>
      <c r="AS570" s="19"/>
      <c r="AT570" s="19"/>
      <c r="AU570" s="19"/>
      <c r="AV570" s="19"/>
      <c r="AW570" s="19"/>
      <c r="AX570" s="19"/>
      <c r="AY570" s="19"/>
      <c r="AZ570" s="19"/>
      <c r="BA570" s="19"/>
      <c r="BB570" s="19"/>
      <c r="BC570" s="19"/>
      <c r="BD570" s="19"/>
      <c r="BE570" s="19"/>
      <c r="BF570" s="19"/>
      <c r="BG570" s="19"/>
    </row>
    <row r="571" customFormat="false" ht="15" hidden="false" customHeight="true" outlineLevel="0" collapsed="false">
      <c r="L571" s="1"/>
      <c r="M571" s="1"/>
      <c r="AK571" s="19"/>
      <c r="AL571" s="19"/>
      <c r="AM571" s="19"/>
      <c r="AN571" s="19"/>
      <c r="AO571" s="19"/>
      <c r="AP571" s="19"/>
      <c r="AQ571" s="19"/>
      <c r="AR571" s="19"/>
      <c r="AS571" s="19"/>
      <c r="AT571" s="19"/>
      <c r="AU571" s="19"/>
      <c r="AV571" s="19"/>
      <c r="AW571" s="19"/>
      <c r="AX571" s="19"/>
      <c r="AY571" s="19"/>
      <c r="AZ571" s="19"/>
      <c r="BA571" s="19"/>
      <c r="BB571" s="19"/>
      <c r="BC571" s="19"/>
      <c r="BD571" s="19"/>
      <c r="BE571" s="19"/>
      <c r="BF571" s="19"/>
      <c r="BG571" s="19"/>
    </row>
    <row r="572" customFormat="false" ht="15" hidden="false" customHeight="true" outlineLevel="0" collapsed="false">
      <c r="L572" s="1"/>
      <c r="M572" s="1"/>
      <c r="AK572" s="19"/>
      <c r="AL572" s="19"/>
      <c r="AM572" s="19"/>
      <c r="AN572" s="19"/>
      <c r="AO572" s="19"/>
      <c r="AP572" s="19"/>
      <c r="AQ572" s="19"/>
      <c r="AR572" s="19"/>
      <c r="AS572" s="19"/>
      <c r="AT572" s="19"/>
      <c r="AU572" s="19"/>
      <c r="AV572" s="19"/>
      <c r="AW572" s="19"/>
      <c r="AX572" s="19"/>
      <c r="AY572" s="19"/>
      <c r="AZ572" s="19"/>
      <c r="BA572" s="19"/>
      <c r="BB572" s="19"/>
      <c r="BC572" s="19"/>
      <c r="BD572" s="19"/>
      <c r="BE572" s="19"/>
      <c r="BF572" s="19"/>
      <c r="BG572" s="19"/>
    </row>
    <row r="573" customFormat="false" ht="15" hidden="false" customHeight="true" outlineLevel="0" collapsed="false">
      <c r="L573" s="1"/>
      <c r="M573" s="1"/>
      <c r="AK573" s="19"/>
      <c r="AL573" s="19"/>
      <c r="AM573" s="19"/>
      <c r="AN573" s="19"/>
      <c r="AO573" s="19"/>
      <c r="AP573" s="19"/>
      <c r="AQ573" s="19"/>
      <c r="AR573" s="19"/>
      <c r="AS573" s="19"/>
      <c r="AT573" s="19"/>
      <c r="AU573" s="19"/>
      <c r="AV573" s="19"/>
      <c r="AW573" s="19"/>
      <c r="AX573" s="19"/>
      <c r="AY573" s="19"/>
      <c r="AZ573" s="19"/>
      <c r="BA573" s="19"/>
      <c r="BB573" s="19"/>
      <c r="BC573" s="19"/>
      <c r="BD573" s="19"/>
      <c r="BE573" s="19"/>
      <c r="BF573" s="19"/>
      <c r="BG573" s="19"/>
    </row>
    <row r="574" customFormat="false" ht="15" hidden="false" customHeight="true" outlineLevel="0" collapsed="false">
      <c r="L574" s="1"/>
      <c r="M574" s="1"/>
      <c r="AK574" s="19"/>
      <c r="AL574" s="19"/>
      <c r="AM574" s="19"/>
      <c r="AN574" s="19"/>
      <c r="AO574" s="19"/>
      <c r="AP574" s="19"/>
      <c r="AQ574" s="19"/>
      <c r="AR574" s="19"/>
      <c r="AS574" s="19"/>
      <c r="AT574" s="19"/>
      <c r="AU574" s="19"/>
      <c r="AV574" s="19"/>
      <c r="AW574" s="19"/>
      <c r="AX574" s="19"/>
      <c r="AY574" s="19"/>
      <c r="AZ574" s="19"/>
      <c r="BA574" s="19"/>
      <c r="BB574" s="19"/>
      <c r="BC574" s="19"/>
      <c r="BD574" s="19"/>
      <c r="BE574" s="19"/>
      <c r="BF574" s="19"/>
      <c r="BG574" s="19"/>
    </row>
    <row r="575" customFormat="false" ht="15" hidden="false" customHeight="true" outlineLevel="0" collapsed="false">
      <c r="L575" s="1"/>
      <c r="M575" s="1"/>
      <c r="AK575" s="19"/>
      <c r="AL575" s="19"/>
      <c r="AM575" s="19"/>
      <c r="AN575" s="19"/>
      <c r="AO575" s="19"/>
      <c r="AP575" s="19"/>
      <c r="AQ575" s="19"/>
      <c r="AR575" s="19"/>
      <c r="AS575" s="19"/>
      <c r="AT575" s="19"/>
      <c r="AU575" s="19"/>
      <c r="AV575" s="19"/>
      <c r="AW575" s="19"/>
      <c r="AX575" s="19"/>
      <c r="AY575" s="19"/>
      <c r="AZ575" s="19"/>
      <c r="BA575" s="19"/>
      <c r="BB575" s="19"/>
      <c r="BC575" s="19"/>
      <c r="BD575" s="19"/>
      <c r="BE575" s="19"/>
      <c r="BF575" s="19"/>
      <c r="BG575" s="19"/>
    </row>
    <row r="576" customFormat="false" ht="15" hidden="false" customHeight="true" outlineLevel="0" collapsed="false">
      <c r="L576" s="1"/>
      <c r="M576" s="1"/>
      <c r="AK576" s="19"/>
      <c r="AL576" s="19"/>
      <c r="AM576" s="19"/>
      <c r="AN576" s="19"/>
      <c r="AO576" s="19"/>
      <c r="AP576" s="19"/>
      <c r="AQ576" s="19"/>
      <c r="AR576" s="19"/>
      <c r="AS576" s="19"/>
      <c r="AT576" s="19"/>
      <c r="AU576" s="19"/>
      <c r="AV576" s="19"/>
      <c r="AW576" s="19"/>
      <c r="AX576" s="19"/>
      <c r="AY576" s="19"/>
      <c r="AZ576" s="19"/>
      <c r="BA576" s="19"/>
      <c r="BB576" s="19"/>
      <c r="BC576" s="19"/>
      <c r="BD576" s="19"/>
      <c r="BE576" s="19"/>
      <c r="BF576" s="19"/>
      <c r="BG576" s="19"/>
    </row>
    <row r="577" customFormat="false" ht="15" hidden="false" customHeight="true" outlineLevel="0" collapsed="false">
      <c r="L577" s="1"/>
      <c r="M577" s="1"/>
      <c r="AK577" s="19"/>
      <c r="AL577" s="19"/>
      <c r="AM577" s="19"/>
      <c r="AN577" s="19"/>
      <c r="AO577" s="19"/>
      <c r="AP577" s="19"/>
      <c r="AQ577" s="19"/>
      <c r="AR577" s="19"/>
      <c r="AS577" s="19"/>
      <c r="AT577" s="19"/>
      <c r="AU577" s="19"/>
      <c r="AV577" s="19"/>
      <c r="AW577" s="19"/>
      <c r="AX577" s="19"/>
      <c r="AY577" s="19"/>
      <c r="AZ577" s="19"/>
      <c r="BA577" s="19"/>
      <c r="BB577" s="19"/>
      <c r="BC577" s="19"/>
      <c r="BD577" s="19"/>
      <c r="BE577" s="19"/>
      <c r="BF577" s="19"/>
      <c r="BG577" s="19"/>
    </row>
    <row r="578" customFormat="false" ht="15" hidden="false" customHeight="true" outlineLevel="0" collapsed="false">
      <c r="L578" s="1"/>
      <c r="M578" s="1"/>
      <c r="AK578" s="19"/>
      <c r="AL578" s="19"/>
      <c r="AM578" s="19"/>
      <c r="AN578" s="19"/>
      <c r="AO578" s="19"/>
      <c r="AP578" s="19"/>
      <c r="AQ578" s="19"/>
      <c r="AR578" s="19"/>
      <c r="AS578" s="19"/>
      <c r="AT578" s="19"/>
      <c r="AU578" s="19"/>
      <c r="AV578" s="19"/>
      <c r="AW578" s="19"/>
      <c r="AX578" s="19"/>
      <c r="AY578" s="19"/>
      <c r="AZ578" s="19"/>
      <c r="BA578" s="19"/>
      <c r="BB578" s="19"/>
      <c r="BC578" s="19"/>
      <c r="BD578" s="19"/>
      <c r="BE578" s="19"/>
      <c r="BF578" s="19"/>
      <c r="BG578" s="19"/>
    </row>
    <row r="579" customFormat="false" ht="15" hidden="false" customHeight="true" outlineLevel="0" collapsed="false">
      <c r="L579" s="1"/>
      <c r="M579" s="1"/>
      <c r="AK579" s="19"/>
      <c r="AL579" s="19"/>
      <c r="AM579" s="19"/>
      <c r="AN579" s="19"/>
      <c r="AO579" s="19"/>
      <c r="AP579" s="19"/>
      <c r="AQ579" s="19"/>
      <c r="AR579" s="19"/>
      <c r="AS579" s="19"/>
      <c r="AT579" s="19"/>
      <c r="AU579" s="19"/>
      <c r="AV579" s="19"/>
      <c r="AW579" s="19"/>
      <c r="AX579" s="19"/>
      <c r="AY579" s="19"/>
      <c r="AZ579" s="19"/>
      <c r="BA579" s="19"/>
      <c r="BB579" s="19"/>
      <c r="BC579" s="19"/>
      <c r="BD579" s="19"/>
      <c r="BE579" s="19"/>
      <c r="BF579" s="19"/>
      <c r="BG579" s="19"/>
    </row>
    <row r="580" customFormat="false" ht="15" hidden="false" customHeight="true" outlineLevel="0" collapsed="false">
      <c r="L580" s="1"/>
      <c r="M580" s="1"/>
      <c r="AK580" s="19"/>
      <c r="AL580" s="19"/>
      <c r="AM580" s="19"/>
      <c r="AN580" s="19"/>
      <c r="AO580" s="19"/>
      <c r="AP580" s="19"/>
      <c r="AQ580" s="19"/>
      <c r="AR580" s="19"/>
      <c r="AS580" s="19"/>
      <c r="AT580" s="19"/>
      <c r="AU580" s="19"/>
      <c r="AV580" s="19"/>
      <c r="AW580" s="19"/>
      <c r="AX580" s="19"/>
      <c r="AY580" s="19"/>
      <c r="AZ580" s="19"/>
      <c r="BA580" s="19"/>
      <c r="BB580" s="19"/>
      <c r="BC580" s="19"/>
      <c r="BD580" s="19"/>
      <c r="BE580" s="19"/>
      <c r="BF580" s="19"/>
      <c r="BG580" s="19"/>
    </row>
    <row r="581" customFormat="false" ht="15" hidden="false" customHeight="true" outlineLevel="0" collapsed="false">
      <c r="L581" s="1"/>
      <c r="M581" s="1"/>
      <c r="AK581" s="19"/>
      <c r="AL581" s="19"/>
      <c r="AM581" s="19"/>
      <c r="AN581" s="19"/>
      <c r="AO581" s="19"/>
      <c r="AP581" s="19"/>
      <c r="AQ581" s="19"/>
      <c r="AR581" s="19"/>
      <c r="AS581" s="19"/>
      <c r="AT581" s="19"/>
      <c r="AU581" s="19"/>
      <c r="AV581" s="19"/>
      <c r="AW581" s="19"/>
      <c r="AX581" s="19"/>
      <c r="AY581" s="19"/>
      <c r="AZ581" s="19"/>
      <c r="BA581" s="19"/>
      <c r="BB581" s="19"/>
      <c r="BC581" s="19"/>
      <c r="BD581" s="19"/>
      <c r="BE581" s="19"/>
      <c r="BF581" s="19"/>
      <c r="BG581" s="19"/>
    </row>
    <row r="582" customFormat="false" ht="15" hidden="false" customHeight="true" outlineLevel="0" collapsed="false">
      <c r="L582" s="1"/>
      <c r="M582" s="1"/>
      <c r="AK582" s="19"/>
      <c r="AL582" s="19"/>
      <c r="AM582" s="19"/>
      <c r="AN582" s="19"/>
      <c r="AO582" s="19"/>
      <c r="AP582" s="19"/>
      <c r="AQ582" s="19"/>
      <c r="AR582" s="19"/>
      <c r="AS582" s="19"/>
      <c r="AT582" s="19"/>
      <c r="AU582" s="19"/>
      <c r="AV582" s="19"/>
      <c r="AW582" s="19"/>
      <c r="AX582" s="19"/>
      <c r="AY582" s="19"/>
      <c r="AZ582" s="19"/>
      <c r="BA582" s="19"/>
      <c r="BB582" s="19"/>
      <c r="BC582" s="19"/>
      <c r="BD582" s="19"/>
      <c r="BE582" s="19"/>
      <c r="BF582" s="19"/>
      <c r="BG582" s="19"/>
    </row>
    <row r="583" customFormat="false" ht="15" hidden="false" customHeight="true" outlineLevel="0" collapsed="false">
      <c r="L583" s="1"/>
      <c r="M583" s="1"/>
      <c r="AK583" s="19"/>
      <c r="AL583" s="19"/>
      <c r="AM583" s="19"/>
      <c r="AN583" s="19"/>
      <c r="AO583" s="19"/>
      <c r="AP583" s="19"/>
      <c r="AQ583" s="19"/>
      <c r="AR583" s="19"/>
      <c r="AS583" s="19"/>
      <c r="AT583" s="19"/>
      <c r="AU583" s="19"/>
      <c r="AV583" s="19"/>
      <c r="AW583" s="19"/>
      <c r="AX583" s="19"/>
      <c r="AY583" s="19"/>
      <c r="AZ583" s="19"/>
      <c r="BA583" s="19"/>
      <c r="BB583" s="19"/>
      <c r="BC583" s="19"/>
      <c r="BD583" s="19"/>
      <c r="BE583" s="19"/>
      <c r="BF583" s="19"/>
      <c r="BG583" s="19"/>
    </row>
    <row r="584" customFormat="false" ht="15" hidden="false" customHeight="true" outlineLevel="0" collapsed="false">
      <c r="L584" s="1"/>
      <c r="M584" s="1"/>
      <c r="AK584" s="19"/>
      <c r="AL584" s="19"/>
      <c r="AM584" s="19"/>
      <c r="AN584" s="19"/>
      <c r="AO584" s="19"/>
      <c r="AP584" s="19"/>
      <c r="AQ584" s="19"/>
      <c r="AR584" s="19"/>
      <c r="AS584" s="19"/>
      <c r="AT584" s="19"/>
      <c r="AU584" s="19"/>
      <c r="AV584" s="19"/>
      <c r="AW584" s="19"/>
      <c r="AX584" s="19"/>
      <c r="AY584" s="19"/>
      <c r="AZ584" s="19"/>
      <c r="BA584" s="19"/>
      <c r="BB584" s="19"/>
      <c r="BC584" s="19"/>
      <c r="BD584" s="19"/>
      <c r="BE584" s="19"/>
      <c r="BF584" s="19"/>
      <c r="BG584" s="19"/>
    </row>
    <row r="585" customFormat="false" ht="15" hidden="false" customHeight="true" outlineLevel="0" collapsed="false">
      <c r="L585" s="1"/>
      <c r="M585" s="1"/>
      <c r="AK585" s="19"/>
      <c r="AL585" s="19"/>
      <c r="AM585" s="19"/>
      <c r="AN585" s="19"/>
      <c r="AO585" s="19"/>
      <c r="AP585" s="19"/>
      <c r="AQ585" s="19"/>
      <c r="AR585" s="19"/>
      <c r="AS585" s="19"/>
      <c r="AT585" s="19"/>
      <c r="AU585" s="19"/>
      <c r="AV585" s="19"/>
      <c r="AW585" s="19"/>
      <c r="AX585" s="19"/>
      <c r="AY585" s="19"/>
      <c r="AZ585" s="19"/>
      <c r="BA585" s="19"/>
      <c r="BB585" s="19"/>
      <c r="BC585" s="19"/>
      <c r="BD585" s="19"/>
      <c r="BE585" s="19"/>
      <c r="BF585" s="19"/>
      <c r="BG585" s="19"/>
    </row>
    <row r="586" customFormat="false" ht="15" hidden="false" customHeight="true" outlineLevel="0" collapsed="false">
      <c r="L586" s="1"/>
      <c r="M586" s="1"/>
      <c r="AK586" s="19"/>
      <c r="AL586" s="19"/>
      <c r="AM586" s="19"/>
      <c r="AN586" s="19"/>
      <c r="AO586" s="19"/>
      <c r="AP586" s="19"/>
      <c r="AQ586" s="19"/>
      <c r="AR586" s="19"/>
      <c r="AS586" s="19"/>
      <c r="AT586" s="19"/>
      <c r="AU586" s="19"/>
      <c r="AV586" s="19"/>
      <c r="AW586" s="19"/>
      <c r="AX586" s="19"/>
      <c r="AY586" s="19"/>
      <c r="AZ586" s="19"/>
      <c r="BA586" s="19"/>
      <c r="BB586" s="19"/>
      <c r="BC586" s="19"/>
      <c r="BD586" s="19"/>
      <c r="BE586" s="19"/>
      <c r="BF586" s="19"/>
      <c r="BG586" s="19"/>
    </row>
    <row r="587" customFormat="false" ht="15" hidden="false" customHeight="true" outlineLevel="0" collapsed="false">
      <c r="L587" s="1"/>
      <c r="M587" s="1"/>
      <c r="AK587" s="19"/>
      <c r="AL587" s="19"/>
      <c r="AM587" s="19"/>
      <c r="AN587" s="19"/>
      <c r="AO587" s="19"/>
      <c r="AP587" s="19"/>
      <c r="AQ587" s="19"/>
      <c r="AR587" s="19"/>
      <c r="AS587" s="19"/>
      <c r="AT587" s="19"/>
      <c r="AU587" s="19"/>
      <c r="AV587" s="19"/>
      <c r="AW587" s="19"/>
      <c r="AX587" s="19"/>
      <c r="AY587" s="19"/>
      <c r="AZ587" s="19"/>
      <c r="BA587" s="19"/>
      <c r="BB587" s="19"/>
      <c r="BC587" s="19"/>
      <c r="BD587" s="19"/>
      <c r="BE587" s="19"/>
      <c r="BF587" s="19"/>
      <c r="BG587" s="19"/>
    </row>
    <row r="588" customFormat="false" ht="15" hidden="false" customHeight="true" outlineLevel="0" collapsed="false">
      <c r="L588" s="1"/>
      <c r="M588" s="1"/>
      <c r="AK588" s="19"/>
      <c r="AL588" s="19"/>
      <c r="AM588" s="19"/>
      <c r="AN588" s="19"/>
      <c r="AO588" s="19"/>
      <c r="AP588" s="19"/>
      <c r="AQ588" s="19"/>
      <c r="AR588" s="19"/>
      <c r="AS588" s="19"/>
      <c r="AT588" s="19"/>
      <c r="AU588" s="19"/>
      <c r="AV588" s="19"/>
      <c r="AW588" s="19"/>
      <c r="AX588" s="19"/>
      <c r="AY588" s="19"/>
      <c r="AZ588" s="19"/>
      <c r="BA588" s="19"/>
      <c r="BB588" s="19"/>
      <c r="BC588" s="19"/>
      <c r="BD588" s="19"/>
      <c r="BE588" s="19"/>
      <c r="BF588" s="19"/>
      <c r="BG588" s="19"/>
    </row>
    <row r="589" customFormat="false" ht="15" hidden="false" customHeight="true" outlineLevel="0" collapsed="false">
      <c r="L589" s="1"/>
      <c r="M589" s="1"/>
      <c r="AK589" s="19"/>
      <c r="AL589" s="19"/>
      <c r="AM589" s="19"/>
      <c r="AN589" s="19"/>
      <c r="AO589" s="19"/>
      <c r="AP589" s="19"/>
      <c r="AQ589" s="19"/>
      <c r="AR589" s="19"/>
      <c r="AS589" s="19"/>
      <c r="AT589" s="19"/>
      <c r="AU589" s="19"/>
      <c r="AV589" s="19"/>
      <c r="AW589" s="19"/>
      <c r="AX589" s="19"/>
      <c r="AY589" s="19"/>
      <c r="AZ589" s="19"/>
      <c r="BA589" s="19"/>
      <c r="BB589" s="19"/>
      <c r="BC589" s="19"/>
      <c r="BD589" s="19"/>
      <c r="BE589" s="19"/>
      <c r="BF589" s="19"/>
      <c r="BG589" s="19"/>
    </row>
    <row r="590" customFormat="false" ht="15" hidden="false" customHeight="true" outlineLevel="0" collapsed="false">
      <c r="L590" s="1"/>
      <c r="M590" s="1"/>
      <c r="AK590" s="19"/>
      <c r="AL590" s="19"/>
      <c r="AM590" s="19"/>
      <c r="AN590" s="19"/>
      <c r="AO590" s="19"/>
      <c r="AP590" s="19"/>
      <c r="AQ590" s="19"/>
      <c r="AR590" s="19"/>
      <c r="AS590" s="19"/>
      <c r="AT590" s="19"/>
      <c r="AU590" s="19"/>
      <c r="AV590" s="19"/>
      <c r="AW590" s="19"/>
      <c r="AX590" s="19"/>
      <c r="AY590" s="19"/>
      <c r="AZ590" s="19"/>
      <c r="BA590" s="19"/>
      <c r="BB590" s="19"/>
      <c r="BC590" s="19"/>
      <c r="BD590" s="19"/>
      <c r="BE590" s="19"/>
      <c r="BF590" s="19"/>
      <c r="BG590" s="19"/>
    </row>
    <row r="591" customFormat="false" ht="15" hidden="false" customHeight="true" outlineLevel="0" collapsed="false">
      <c r="L591" s="1"/>
      <c r="M591" s="1"/>
      <c r="AK591" s="19"/>
      <c r="AL591" s="19"/>
      <c r="AM591" s="19"/>
      <c r="AN591" s="19"/>
      <c r="AO591" s="19"/>
      <c r="AP591" s="19"/>
      <c r="AQ591" s="19"/>
      <c r="AR591" s="19"/>
      <c r="AS591" s="19"/>
      <c r="AT591" s="19"/>
      <c r="AU591" s="19"/>
      <c r="AV591" s="19"/>
      <c r="AW591" s="19"/>
      <c r="AX591" s="19"/>
      <c r="AY591" s="19"/>
      <c r="AZ591" s="19"/>
      <c r="BA591" s="19"/>
      <c r="BB591" s="19"/>
      <c r="BC591" s="19"/>
      <c r="BD591" s="19"/>
      <c r="BE591" s="19"/>
      <c r="BF591" s="19"/>
      <c r="BG591" s="19"/>
    </row>
    <row r="592" customFormat="false" ht="15" hidden="false" customHeight="true" outlineLevel="0" collapsed="false">
      <c r="L592" s="1"/>
      <c r="M592" s="1"/>
      <c r="AK592" s="19"/>
      <c r="AL592" s="19"/>
      <c r="AM592" s="19"/>
      <c r="AN592" s="19"/>
      <c r="AO592" s="19"/>
      <c r="AP592" s="19"/>
      <c r="AQ592" s="19"/>
      <c r="AR592" s="19"/>
      <c r="AS592" s="19"/>
      <c r="AT592" s="19"/>
      <c r="AU592" s="19"/>
      <c r="AV592" s="19"/>
      <c r="AW592" s="19"/>
      <c r="AX592" s="19"/>
      <c r="AY592" s="19"/>
      <c r="AZ592" s="19"/>
      <c r="BA592" s="19"/>
      <c r="BB592" s="19"/>
      <c r="BC592" s="19"/>
      <c r="BD592" s="19"/>
      <c r="BE592" s="19"/>
      <c r="BF592" s="19"/>
      <c r="BG592" s="19"/>
    </row>
    <row r="593" customFormat="false" ht="15" hidden="false" customHeight="true" outlineLevel="0" collapsed="false">
      <c r="L593" s="1"/>
      <c r="M593" s="1"/>
      <c r="AK593" s="19"/>
      <c r="AL593" s="19"/>
      <c r="AM593" s="19"/>
      <c r="AN593" s="19"/>
      <c r="AO593" s="19"/>
      <c r="AP593" s="19"/>
      <c r="AQ593" s="19"/>
      <c r="AR593" s="19"/>
      <c r="AS593" s="19"/>
      <c r="AT593" s="19"/>
      <c r="AU593" s="19"/>
      <c r="AV593" s="19"/>
      <c r="AW593" s="19"/>
      <c r="AX593" s="19"/>
      <c r="AY593" s="19"/>
      <c r="AZ593" s="19"/>
      <c r="BA593" s="19"/>
      <c r="BB593" s="19"/>
      <c r="BC593" s="19"/>
      <c r="BD593" s="19"/>
      <c r="BE593" s="19"/>
      <c r="BF593" s="19"/>
      <c r="BG593" s="19"/>
    </row>
    <row r="594" customFormat="false" ht="15" hidden="false" customHeight="true" outlineLevel="0" collapsed="false">
      <c r="L594" s="1"/>
      <c r="M594" s="1"/>
      <c r="AK594" s="19"/>
      <c r="AL594" s="19"/>
      <c r="AM594" s="19"/>
      <c r="AN594" s="19"/>
      <c r="AO594" s="19"/>
      <c r="AP594" s="19"/>
      <c r="AQ594" s="19"/>
      <c r="AR594" s="19"/>
      <c r="AS594" s="19"/>
      <c r="AT594" s="19"/>
      <c r="AU594" s="19"/>
      <c r="AV594" s="19"/>
      <c r="AW594" s="19"/>
      <c r="AX594" s="19"/>
      <c r="AY594" s="19"/>
      <c r="AZ594" s="19"/>
      <c r="BA594" s="19"/>
      <c r="BB594" s="19"/>
      <c r="BC594" s="19"/>
      <c r="BD594" s="19"/>
      <c r="BE594" s="19"/>
      <c r="BF594" s="19"/>
      <c r="BG594" s="19"/>
    </row>
    <row r="595" customFormat="false" ht="15" hidden="false" customHeight="true" outlineLevel="0" collapsed="false">
      <c r="L595" s="1"/>
      <c r="M595" s="1"/>
      <c r="N595" s="95"/>
      <c r="AK595" s="19"/>
      <c r="AL595" s="19"/>
      <c r="AM595" s="19"/>
      <c r="AN595" s="19"/>
      <c r="AO595" s="19"/>
      <c r="AP595" s="19"/>
      <c r="AQ595" s="19"/>
      <c r="AR595" s="19"/>
      <c r="AS595" s="19"/>
      <c r="AT595" s="19"/>
      <c r="AU595" s="19"/>
      <c r="AV595" s="19"/>
      <c r="AW595" s="19"/>
      <c r="AX595" s="19"/>
      <c r="AY595" s="19"/>
      <c r="AZ595" s="19"/>
      <c r="BA595" s="19"/>
      <c r="BB595" s="19"/>
      <c r="BC595" s="19"/>
      <c r="BD595" s="19"/>
      <c r="BE595" s="19"/>
      <c r="BF595" s="19"/>
      <c r="BG595" s="19"/>
    </row>
    <row r="596" customFormat="false" ht="15" hidden="false" customHeight="true" outlineLevel="0" collapsed="false">
      <c r="L596" s="1"/>
      <c r="M596" s="1"/>
      <c r="AK596" s="19"/>
      <c r="AL596" s="19"/>
      <c r="AM596" s="19"/>
      <c r="AN596" s="19"/>
      <c r="AO596" s="19"/>
      <c r="AP596" s="19"/>
      <c r="AQ596" s="19"/>
      <c r="AR596" s="19"/>
      <c r="AS596" s="19"/>
      <c r="AT596" s="19"/>
      <c r="AU596" s="19"/>
      <c r="AV596" s="19"/>
      <c r="AW596" s="19"/>
      <c r="AX596" s="19"/>
      <c r="AY596" s="19"/>
      <c r="AZ596" s="19"/>
      <c r="BA596" s="19"/>
      <c r="BB596" s="19"/>
      <c r="BC596" s="19"/>
      <c r="BD596" s="19"/>
      <c r="BE596" s="19"/>
      <c r="BF596" s="19"/>
      <c r="BG596" s="19"/>
    </row>
    <row r="597" customFormat="false" ht="15" hidden="false" customHeight="true" outlineLevel="0" collapsed="false">
      <c r="L597" s="1"/>
      <c r="M597" s="1"/>
      <c r="AK597" s="19"/>
      <c r="AL597" s="19"/>
      <c r="AM597" s="19"/>
      <c r="AN597" s="19"/>
      <c r="AO597" s="19"/>
      <c r="AP597" s="19"/>
      <c r="AQ597" s="19"/>
      <c r="AR597" s="19"/>
      <c r="AS597" s="19"/>
      <c r="AT597" s="19"/>
      <c r="AU597" s="19"/>
      <c r="AV597" s="19"/>
      <c r="AW597" s="19"/>
      <c r="AX597" s="19"/>
      <c r="AY597" s="19"/>
      <c r="AZ597" s="19"/>
      <c r="BA597" s="19"/>
      <c r="BB597" s="19"/>
      <c r="BC597" s="19"/>
      <c r="BD597" s="19"/>
      <c r="BE597" s="19"/>
      <c r="BF597" s="19"/>
      <c r="BG597" s="19"/>
    </row>
    <row r="598" customFormat="false" ht="15" hidden="false" customHeight="true" outlineLevel="0" collapsed="false">
      <c r="L598" s="1"/>
      <c r="M598" s="1"/>
      <c r="AK598" s="19"/>
      <c r="AL598" s="19"/>
      <c r="AM598" s="19"/>
      <c r="AN598" s="19"/>
      <c r="AO598" s="19"/>
      <c r="AP598" s="19"/>
      <c r="AQ598" s="19"/>
      <c r="AR598" s="19"/>
      <c r="AS598" s="19"/>
      <c r="AT598" s="19"/>
      <c r="AU598" s="19"/>
      <c r="AV598" s="19"/>
      <c r="AW598" s="19"/>
      <c r="AX598" s="19"/>
      <c r="AY598" s="19"/>
      <c r="AZ598" s="19"/>
      <c r="BA598" s="19"/>
      <c r="BB598" s="19"/>
      <c r="BC598" s="19"/>
      <c r="BD598" s="19"/>
      <c r="BE598" s="19"/>
      <c r="BF598" s="19"/>
      <c r="BG598" s="19"/>
    </row>
    <row r="599" customFormat="false" ht="15" hidden="false" customHeight="true" outlineLevel="0" collapsed="false">
      <c r="L599" s="1"/>
      <c r="M599" s="1"/>
      <c r="AK599" s="19"/>
      <c r="AL599" s="19"/>
      <c r="AM599" s="19"/>
      <c r="AN599" s="19"/>
      <c r="AO599" s="19"/>
      <c r="AP599" s="19"/>
      <c r="AQ599" s="19"/>
      <c r="AR599" s="19"/>
      <c r="AS599" s="19"/>
      <c r="AT599" s="19"/>
      <c r="AU599" s="19"/>
      <c r="AV599" s="19"/>
      <c r="AW599" s="19"/>
      <c r="AX599" s="19"/>
      <c r="AY599" s="19"/>
      <c r="AZ599" s="19"/>
      <c r="BA599" s="19"/>
      <c r="BB599" s="19"/>
      <c r="BC599" s="19"/>
      <c r="BD599" s="19"/>
      <c r="BE599" s="19"/>
      <c r="BF599" s="19"/>
      <c r="BG599" s="19"/>
    </row>
    <row r="600" customFormat="false" ht="15" hidden="false" customHeight="true" outlineLevel="0" collapsed="false">
      <c r="L600" s="1"/>
      <c r="M600" s="1"/>
      <c r="N600" s="95"/>
      <c r="O600" s="95"/>
      <c r="P600" s="95"/>
      <c r="Q600" s="95"/>
      <c r="R600" s="95"/>
      <c r="S600" s="95"/>
      <c r="T600" s="95"/>
      <c r="AK600" s="19"/>
      <c r="AL600" s="19"/>
      <c r="AM600" s="19"/>
      <c r="AN600" s="19"/>
      <c r="AO600" s="19"/>
      <c r="AP600" s="19"/>
      <c r="AQ600" s="19"/>
      <c r="AR600" s="19"/>
      <c r="AS600" s="19"/>
      <c r="AT600" s="19"/>
      <c r="AU600" s="19"/>
      <c r="AV600" s="19"/>
      <c r="AW600" s="19"/>
      <c r="AX600" s="19"/>
      <c r="AY600" s="19"/>
      <c r="AZ600" s="19"/>
      <c r="BA600" s="19"/>
      <c r="BB600" s="19"/>
      <c r="BC600" s="19"/>
      <c r="BD600" s="19"/>
      <c r="BE600" s="19"/>
      <c r="BF600" s="19"/>
      <c r="BG600" s="19"/>
    </row>
    <row r="601" customFormat="false" ht="15" hidden="false" customHeight="true" outlineLevel="0" collapsed="false">
      <c r="L601" s="1"/>
      <c r="M601" s="1"/>
      <c r="AK601" s="19"/>
      <c r="AL601" s="19"/>
      <c r="AM601" s="19"/>
      <c r="AN601" s="19"/>
      <c r="AO601" s="19"/>
      <c r="AP601" s="19"/>
      <c r="AQ601" s="19"/>
      <c r="AR601" s="19"/>
      <c r="AS601" s="19"/>
      <c r="AT601" s="19"/>
      <c r="AU601" s="19"/>
      <c r="AV601" s="19"/>
      <c r="AW601" s="19"/>
      <c r="AX601" s="19"/>
      <c r="AY601" s="19"/>
      <c r="AZ601" s="19"/>
      <c r="BA601" s="19"/>
      <c r="BB601" s="19"/>
      <c r="BC601" s="19"/>
      <c r="BD601" s="19"/>
      <c r="BE601" s="19"/>
      <c r="BF601" s="19"/>
      <c r="BG601" s="19"/>
    </row>
    <row r="602" customFormat="false" ht="15" hidden="false" customHeight="true" outlineLevel="0" collapsed="false">
      <c r="L602" s="1"/>
      <c r="M602" s="1"/>
      <c r="N602" s="108"/>
      <c r="O602" s="108"/>
      <c r="AK602" s="19"/>
      <c r="AL602" s="19"/>
      <c r="AM602" s="19"/>
      <c r="AN602" s="19"/>
      <c r="AO602" s="19"/>
      <c r="AP602" s="19"/>
      <c r="AQ602" s="19"/>
      <c r="AR602" s="19"/>
      <c r="AS602" s="19"/>
      <c r="AT602" s="19"/>
      <c r="AU602" s="19"/>
      <c r="AV602" s="19"/>
      <c r="AW602" s="19"/>
      <c r="AX602" s="19"/>
      <c r="AY602" s="19"/>
      <c r="AZ602" s="19"/>
      <c r="BA602" s="19"/>
      <c r="BB602" s="19"/>
      <c r="BC602" s="19"/>
      <c r="BD602" s="19"/>
      <c r="BE602" s="19"/>
      <c r="BF602" s="19"/>
      <c r="BG602" s="19"/>
    </row>
    <row r="603" customFormat="false" ht="15" hidden="false" customHeight="true" outlineLevel="0" collapsed="false">
      <c r="L603" s="1"/>
      <c r="M603" s="1"/>
      <c r="AK603" s="19"/>
      <c r="AL603" s="19"/>
      <c r="AM603" s="19"/>
      <c r="AN603" s="19"/>
      <c r="AO603" s="19"/>
      <c r="AP603" s="19"/>
      <c r="AQ603" s="19"/>
      <c r="AR603" s="19"/>
      <c r="AS603" s="19"/>
      <c r="AT603" s="19"/>
      <c r="AU603" s="19"/>
      <c r="AV603" s="19"/>
      <c r="AW603" s="19"/>
      <c r="AX603" s="19"/>
      <c r="AY603" s="19"/>
      <c r="AZ603" s="19"/>
      <c r="BA603" s="19"/>
      <c r="BB603" s="19"/>
      <c r="BC603" s="19"/>
      <c r="BD603" s="19"/>
      <c r="BE603" s="19"/>
      <c r="BF603" s="19"/>
      <c r="BG603" s="19"/>
    </row>
    <row r="604" customFormat="false" ht="15" hidden="false" customHeight="true" outlineLevel="0" collapsed="false">
      <c r="L604" s="1"/>
      <c r="M604" s="1"/>
      <c r="AK604" s="19"/>
      <c r="AL604" s="19"/>
      <c r="AM604" s="19"/>
      <c r="AN604" s="19"/>
      <c r="AO604" s="19"/>
      <c r="AP604" s="19"/>
      <c r="AQ604" s="19"/>
      <c r="AR604" s="19"/>
      <c r="AS604" s="19"/>
      <c r="AT604" s="19"/>
      <c r="AU604" s="19"/>
      <c r="AV604" s="19"/>
      <c r="AW604" s="19"/>
      <c r="AX604" s="19"/>
      <c r="AY604" s="19"/>
      <c r="AZ604" s="19"/>
      <c r="BA604" s="19"/>
      <c r="BB604" s="19"/>
      <c r="BC604" s="19"/>
      <c r="BD604" s="19"/>
      <c r="BE604" s="19"/>
      <c r="BF604" s="19"/>
      <c r="BG604" s="19"/>
    </row>
    <row r="605" customFormat="false" ht="15" hidden="false" customHeight="true" outlineLevel="0" collapsed="false">
      <c r="L605" s="1"/>
      <c r="M605" s="1"/>
      <c r="AK605" s="19"/>
      <c r="AL605" s="19"/>
      <c r="AM605" s="19"/>
      <c r="AN605" s="19"/>
      <c r="AO605" s="19"/>
      <c r="AP605" s="19"/>
      <c r="AQ605" s="19"/>
      <c r="AR605" s="19"/>
      <c r="AS605" s="19"/>
      <c r="AT605" s="19"/>
      <c r="AU605" s="19"/>
      <c r="AV605" s="19"/>
      <c r="AW605" s="19"/>
      <c r="AX605" s="19"/>
      <c r="AY605" s="19"/>
      <c r="AZ605" s="19"/>
      <c r="BA605" s="19"/>
      <c r="BB605" s="19"/>
      <c r="BC605" s="19"/>
      <c r="BD605" s="19"/>
      <c r="BE605" s="19"/>
      <c r="BF605" s="19"/>
      <c r="BG605" s="19"/>
    </row>
    <row r="606" customFormat="false" ht="15" hidden="false" customHeight="true" outlineLevel="0" collapsed="false">
      <c r="L606" s="1"/>
      <c r="M606" s="1"/>
      <c r="AK606" s="19"/>
      <c r="AL606" s="19"/>
      <c r="AM606" s="19"/>
      <c r="AN606" s="19"/>
      <c r="AO606" s="19"/>
      <c r="AP606" s="19"/>
      <c r="AQ606" s="19"/>
      <c r="AR606" s="19"/>
      <c r="AS606" s="19"/>
      <c r="AT606" s="19"/>
      <c r="AU606" s="19"/>
      <c r="AV606" s="19"/>
      <c r="AW606" s="19"/>
      <c r="AX606" s="19"/>
      <c r="AY606" s="19"/>
      <c r="AZ606" s="19"/>
      <c r="BA606" s="19"/>
      <c r="BB606" s="19"/>
      <c r="BC606" s="19"/>
      <c r="BD606" s="19"/>
      <c r="BE606" s="19"/>
      <c r="BF606" s="19"/>
      <c r="BG606" s="19"/>
    </row>
    <row r="607" customFormat="false" ht="15" hidden="false" customHeight="true" outlineLevel="0" collapsed="false">
      <c r="L607" s="1"/>
      <c r="M607" s="1"/>
      <c r="AK607" s="19"/>
      <c r="AL607" s="19"/>
      <c r="AM607" s="19"/>
      <c r="AN607" s="19"/>
      <c r="AO607" s="19"/>
      <c r="AP607" s="19"/>
      <c r="AQ607" s="19"/>
      <c r="AR607" s="19"/>
      <c r="AS607" s="19"/>
      <c r="AT607" s="19"/>
      <c r="AU607" s="19"/>
      <c r="AV607" s="19"/>
      <c r="AW607" s="19"/>
      <c r="AX607" s="19"/>
      <c r="AY607" s="19"/>
      <c r="AZ607" s="19"/>
      <c r="BA607" s="19"/>
      <c r="BB607" s="19"/>
      <c r="BC607" s="19"/>
      <c r="BD607" s="19"/>
      <c r="BE607" s="19"/>
      <c r="BF607" s="19"/>
      <c r="BG607" s="19"/>
    </row>
    <row r="608" customFormat="false" ht="15" hidden="false" customHeight="true" outlineLevel="0" collapsed="false">
      <c r="L608" s="1"/>
      <c r="M608" s="1"/>
      <c r="AK608" s="19"/>
      <c r="AL608" s="19"/>
      <c r="AM608" s="19"/>
      <c r="AN608" s="19"/>
      <c r="AO608" s="19"/>
      <c r="AP608" s="19"/>
      <c r="AQ608" s="19"/>
      <c r="AR608" s="19"/>
      <c r="AS608" s="19"/>
      <c r="AT608" s="19"/>
      <c r="AU608" s="19"/>
      <c r="AV608" s="19"/>
      <c r="AW608" s="19"/>
      <c r="AX608" s="19"/>
      <c r="AY608" s="19"/>
      <c r="AZ608" s="19"/>
      <c r="BA608" s="19"/>
      <c r="BB608" s="19"/>
      <c r="BC608" s="19"/>
      <c r="BD608" s="19"/>
      <c r="BE608" s="19"/>
      <c r="BF608" s="19"/>
      <c r="BG608" s="19"/>
    </row>
    <row r="609" customFormat="false" ht="15" hidden="false" customHeight="true" outlineLevel="0" collapsed="false">
      <c r="L609" s="1"/>
      <c r="M609" s="1"/>
      <c r="AK609" s="19"/>
      <c r="AL609" s="19"/>
      <c r="AM609" s="19"/>
      <c r="AN609" s="19"/>
      <c r="AO609" s="19"/>
      <c r="AP609" s="19"/>
      <c r="AQ609" s="19"/>
      <c r="AR609" s="19"/>
      <c r="AS609" s="19"/>
      <c r="AT609" s="19"/>
      <c r="AU609" s="19"/>
      <c r="AV609" s="19"/>
      <c r="AW609" s="19"/>
      <c r="AX609" s="19"/>
      <c r="AY609" s="19"/>
      <c r="AZ609" s="19"/>
      <c r="BA609" s="19"/>
      <c r="BB609" s="19"/>
      <c r="BC609" s="19"/>
      <c r="BD609" s="19"/>
      <c r="BE609" s="19"/>
      <c r="BF609" s="19"/>
      <c r="BG609" s="19"/>
    </row>
    <row r="610" customFormat="false" ht="15" hidden="false" customHeight="true" outlineLevel="0" collapsed="false">
      <c r="L610" s="1"/>
      <c r="M610" s="1"/>
      <c r="AK610" s="19"/>
      <c r="AL610" s="19"/>
      <c r="AM610" s="19"/>
      <c r="AN610" s="19"/>
      <c r="AO610" s="19"/>
      <c r="AP610" s="19"/>
      <c r="AQ610" s="19"/>
      <c r="AR610" s="19"/>
      <c r="AS610" s="19"/>
      <c r="AT610" s="19"/>
      <c r="AU610" s="19"/>
      <c r="AV610" s="19"/>
      <c r="AW610" s="19"/>
      <c r="AX610" s="19"/>
      <c r="AY610" s="19"/>
      <c r="AZ610" s="19"/>
      <c r="BA610" s="19"/>
      <c r="BB610" s="19"/>
      <c r="BC610" s="19"/>
      <c r="BD610" s="19"/>
      <c r="BE610" s="19"/>
      <c r="BF610" s="19"/>
      <c r="BG610" s="19"/>
    </row>
    <row r="611" customFormat="false" ht="15" hidden="false" customHeight="true" outlineLevel="0" collapsed="false">
      <c r="L611" s="1"/>
      <c r="M611" s="1"/>
      <c r="AK611" s="19"/>
      <c r="AL611" s="19"/>
      <c r="AM611" s="19"/>
      <c r="AN611" s="19"/>
      <c r="AO611" s="19"/>
      <c r="AP611" s="19"/>
      <c r="AQ611" s="19"/>
      <c r="AR611" s="19"/>
      <c r="AS611" s="19"/>
      <c r="AT611" s="19"/>
      <c r="AU611" s="19"/>
      <c r="AV611" s="19"/>
      <c r="AW611" s="19"/>
      <c r="AX611" s="19"/>
      <c r="AY611" s="19"/>
      <c r="AZ611" s="19"/>
      <c r="BA611" s="19"/>
      <c r="BB611" s="19"/>
      <c r="BC611" s="19"/>
      <c r="BD611" s="19"/>
      <c r="BE611" s="19"/>
      <c r="BF611" s="19"/>
      <c r="BG611" s="19"/>
    </row>
    <row r="612" customFormat="false" ht="15" hidden="false" customHeight="true" outlineLevel="0" collapsed="false">
      <c r="L612" s="1"/>
      <c r="M612" s="1"/>
      <c r="AK612" s="19"/>
      <c r="AL612" s="19"/>
      <c r="AM612" s="19"/>
      <c r="AN612" s="19"/>
      <c r="AO612" s="19"/>
      <c r="AP612" s="19"/>
      <c r="AQ612" s="19"/>
      <c r="AR612" s="19"/>
      <c r="AS612" s="19"/>
      <c r="AT612" s="19"/>
      <c r="AU612" s="19"/>
      <c r="AV612" s="19"/>
      <c r="AW612" s="19"/>
      <c r="AX612" s="19"/>
      <c r="AY612" s="19"/>
      <c r="AZ612" s="19"/>
      <c r="BA612" s="19"/>
      <c r="BB612" s="19"/>
      <c r="BC612" s="19"/>
      <c r="BD612" s="19"/>
      <c r="BE612" s="19"/>
      <c r="BF612" s="19"/>
      <c r="BG612" s="19"/>
    </row>
    <row r="613" customFormat="false" ht="15" hidden="false" customHeight="true" outlineLevel="0" collapsed="false">
      <c r="L613" s="1"/>
      <c r="M613" s="1"/>
      <c r="AK613" s="19"/>
      <c r="AL613" s="19"/>
      <c r="AM613" s="19"/>
      <c r="AN613" s="19"/>
      <c r="AO613" s="19"/>
      <c r="AP613" s="19"/>
      <c r="AQ613" s="19"/>
      <c r="AR613" s="19"/>
      <c r="AS613" s="19"/>
      <c r="AT613" s="19"/>
      <c r="AU613" s="19"/>
      <c r="AV613" s="19"/>
      <c r="AW613" s="19"/>
      <c r="AX613" s="19"/>
      <c r="AY613" s="19"/>
      <c r="AZ613" s="19"/>
      <c r="BA613" s="19"/>
      <c r="BB613" s="19"/>
      <c r="BC613" s="19"/>
      <c r="BD613" s="19"/>
      <c r="BE613" s="19"/>
      <c r="BF613" s="19"/>
      <c r="BG613" s="19"/>
    </row>
    <row r="614" customFormat="false" ht="15" hidden="false" customHeight="true" outlineLevel="0" collapsed="false">
      <c r="L614" s="1"/>
      <c r="M614" s="1"/>
      <c r="AK614" s="19"/>
      <c r="AL614" s="19"/>
      <c r="AM614" s="19"/>
      <c r="AN614" s="19"/>
      <c r="AO614" s="19"/>
      <c r="AP614" s="19"/>
      <c r="AQ614" s="19"/>
      <c r="AR614" s="19"/>
      <c r="AS614" s="19"/>
      <c r="AT614" s="19"/>
      <c r="AU614" s="19"/>
      <c r="AV614" s="19"/>
      <c r="AW614" s="19"/>
      <c r="AX614" s="19"/>
      <c r="AY614" s="19"/>
      <c r="AZ614" s="19"/>
      <c r="BA614" s="19"/>
      <c r="BB614" s="19"/>
      <c r="BC614" s="19"/>
      <c r="BD614" s="19"/>
      <c r="BE614" s="19"/>
      <c r="BF614" s="19"/>
      <c r="BG614" s="19"/>
    </row>
    <row r="615" customFormat="false" ht="15" hidden="false" customHeight="true" outlineLevel="0" collapsed="false">
      <c r="L615" s="1"/>
      <c r="M615" s="1"/>
      <c r="AK615" s="19"/>
      <c r="AL615" s="19"/>
      <c r="AM615" s="19"/>
      <c r="AN615" s="19"/>
      <c r="AO615" s="19"/>
      <c r="AP615" s="19"/>
      <c r="AQ615" s="19"/>
      <c r="AR615" s="19"/>
      <c r="AS615" s="19"/>
      <c r="AT615" s="19"/>
      <c r="AU615" s="19"/>
      <c r="AV615" s="19"/>
      <c r="AW615" s="19"/>
      <c r="AX615" s="19"/>
      <c r="AY615" s="19"/>
      <c r="AZ615" s="19"/>
      <c r="BA615" s="19"/>
      <c r="BB615" s="19"/>
      <c r="BC615" s="19"/>
      <c r="BD615" s="19"/>
      <c r="BE615" s="19"/>
      <c r="BF615" s="19"/>
      <c r="BG615" s="19"/>
    </row>
    <row r="616" customFormat="false" ht="15" hidden="false" customHeight="true" outlineLevel="0" collapsed="false">
      <c r="L616" s="1"/>
      <c r="M616" s="1"/>
      <c r="AK616" s="19"/>
      <c r="AL616" s="19"/>
      <c r="AM616" s="19"/>
      <c r="AN616" s="19"/>
      <c r="AO616" s="19"/>
      <c r="AP616" s="19"/>
      <c r="AQ616" s="19"/>
      <c r="AR616" s="19"/>
      <c r="AS616" s="19"/>
      <c r="AT616" s="19"/>
      <c r="AU616" s="19"/>
      <c r="AV616" s="19"/>
      <c r="AW616" s="19"/>
      <c r="AX616" s="19"/>
      <c r="AY616" s="19"/>
      <c r="AZ616" s="19"/>
      <c r="BA616" s="19"/>
      <c r="BB616" s="19"/>
      <c r="BC616" s="19"/>
      <c r="BD616" s="19"/>
      <c r="BE616" s="19"/>
      <c r="BF616" s="19"/>
      <c r="BG616" s="19"/>
    </row>
    <row r="617" customFormat="false" ht="15" hidden="false" customHeight="true" outlineLevel="0" collapsed="false">
      <c r="L617" s="1"/>
      <c r="M617" s="1"/>
      <c r="AK617" s="19"/>
      <c r="AL617" s="19"/>
      <c r="AM617" s="19"/>
      <c r="AN617" s="19"/>
      <c r="AO617" s="19"/>
      <c r="AP617" s="19"/>
      <c r="AQ617" s="19"/>
      <c r="AR617" s="19"/>
      <c r="AS617" s="19"/>
      <c r="AT617" s="19"/>
      <c r="AU617" s="19"/>
      <c r="AV617" s="19"/>
      <c r="AW617" s="19"/>
      <c r="AX617" s="19"/>
      <c r="AY617" s="19"/>
      <c r="AZ617" s="19"/>
      <c r="BA617" s="19"/>
      <c r="BB617" s="19"/>
      <c r="BC617" s="19"/>
      <c r="BD617" s="19"/>
      <c r="BE617" s="19"/>
      <c r="BF617" s="19"/>
      <c r="BG617" s="19"/>
    </row>
    <row r="618" customFormat="false" ht="15" hidden="false" customHeight="true" outlineLevel="0" collapsed="false">
      <c r="L618" s="1"/>
      <c r="M618" s="1"/>
      <c r="AK618" s="19"/>
      <c r="AL618" s="19"/>
      <c r="AM618" s="19"/>
      <c r="AN618" s="19"/>
      <c r="AO618" s="19"/>
      <c r="AP618" s="19"/>
      <c r="AQ618" s="19"/>
      <c r="AR618" s="19"/>
      <c r="AS618" s="19"/>
      <c r="AT618" s="19"/>
      <c r="AU618" s="19"/>
      <c r="AV618" s="19"/>
      <c r="AW618" s="19"/>
      <c r="AX618" s="19"/>
      <c r="AY618" s="19"/>
      <c r="AZ618" s="19"/>
      <c r="BA618" s="19"/>
      <c r="BB618" s="19"/>
      <c r="BC618" s="19"/>
      <c r="BD618" s="19"/>
      <c r="BE618" s="19"/>
      <c r="BF618" s="19"/>
      <c r="BG618" s="19"/>
    </row>
    <row r="619" customFormat="false" ht="15" hidden="false" customHeight="true" outlineLevel="0" collapsed="false">
      <c r="L619" s="1"/>
      <c r="M619" s="1"/>
      <c r="AK619" s="19"/>
      <c r="AL619" s="19"/>
      <c r="AM619" s="19"/>
      <c r="AN619" s="19"/>
      <c r="AO619" s="19"/>
      <c r="AP619" s="19"/>
      <c r="AQ619" s="19"/>
      <c r="AR619" s="19"/>
      <c r="AS619" s="19"/>
      <c r="AT619" s="19"/>
      <c r="AU619" s="19"/>
      <c r="AV619" s="19"/>
      <c r="AW619" s="19"/>
      <c r="AX619" s="19"/>
      <c r="AY619" s="19"/>
      <c r="AZ619" s="19"/>
      <c r="BA619" s="19"/>
      <c r="BB619" s="19"/>
      <c r="BC619" s="19"/>
      <c r="BD619" s="19"/>
      <c r="BE619" s="19"/>
      <c r="BF619" s="19"/>
      <c r="BG619" s="19"/>
    </row>
    <row r="620" customFormat="false" ht="15" hidden="false" customHeight="true" outlineLevel="0" collapsed="false">
      <c r="L620" s="1"/>
      <c r="M620" s="1"/>
      <c r="AK620" s="19"/>
      <c r="AL620" s="19"/>
      <c r="AM620" s="19"/>
      <c r="AN620" s="19"/>
      <c r="AO620" s="19"/>
      <c r="AP620" s="19"/>
      <c r="AQ620" s="19"/>
      <c r="AR620" s="19"/>
      <c r="AS620" s="19"/>
      <c r="AT620" s="19"/>
      <c r="AU620" s="19"/>
      <c r="AV620" s="19"/>
      <c r="AW620" s="19"/>
      <c r="AX620" s="19"/>
      <c r="AY620" s="19"/>
      <c r="AZ620" s="19"/>
      <c r="BA620" s="19"/>
      <c r="BB620" s="19"/>
      <c r="BC620" s="19"/>
      <c r="BD620" s="19"/>
      <c r="BE620" s="19"/>
      <c r="BF620" s="19"/>
      <c r="BG620" s="19"/>
    </row>
    <row r="621" customFormat="false" ht="15" hidden="false" customHeight="true" outlineLevel="0" collapsed="false">
      <c r="L621" s="1"/>
      <c r="M621" s="1"/>
      <c r="AK621" s="19"/>
      <c r="AL621" s="19"/>
      <c r="AM621" s="19"/>
      <c r="AN621" s="19"/>
      <c r="AO621" s="19"/>
      <c r="AP621" s="19"/>
      <c r="AQ621" s="19"/>
      <c r="AR621" s="19"/>
      <c r="AS621" s="19"/>
      <c r="AT621" s="19"/>
      <c r="AU621" s="19"/>
      <c r="AV621" s="19"/>
      <c r="AW621" s="19"/>
      <c r="AX621" s="19"/>
      <c r="AY621" s="19"/>
      <c r="AZ621" s="19"/>
      <c r="BA621" s="19"/>
      <c r="BB621" s="19"/>
      <c r="BC621" s="19"/>
      <c r="BD621" s="19"/>
      <c r="BE621" s="19"/>
      <c r="BF621" s="19"/>
      <c r="BG621" s="19"/>
    </row>
    <row r="622" customFormat="false" ht="15" hidden="false" customHeight="true" outlineLevel="0" collapsed="false">
      <c r="L622" s="1"/>
      <c r="M622" s="1"/>
      <c r="AK622" s="19"/>
      <c r="AL622" s="19"/>
      <c r="AM622" s="19"/>
      <c r="AN622" s="19"/>
      <c r="AO622" s="19"/>
      <c r="AP622" s="19"/>
      <c r="AQ622" s="19"/>
      <c r="AR622" s="19"/>
      <c r="AS622" s="19"/>
      <c r="AT622" s="19"/>
      <c r="AU622" s="19"/>
      <c r="AV622" s="19"/>
      <c r="AW622" s="19"/>
      <c r="AX622" s="19"/>
      <c r="AY622" s="19"/>
      <c r="AZ622" s="19"/>
      <c r="BA622" s="19"/>
      <c r="BB622" s="19"/>
      <c r="BC622" s="19"/>
      <c r="BD622" s="19"/>
      <c r="BE622" s="19"/>
      <c r="BF622" s="19"/>
      <c r="BG622" s="19"/>
    </row>
    <row r="623" customFormat="false" ht="15" hidden="false" customHeight="true" outlineLevel="0" collapsed="false">
      <c r="L623" s="1"/>
      <c r="M623" s="1"/>
      <c r="AK623" s="19"/>
      <c r="AL623" s="19"/>
      <c r="AM623" s="19"/>
      <c r="AN623" s="19"/>
      <c r="AO623" s="19"/>
      <c r="AP623" s="19"/>
      <c r="AQ623" s="19"/>
      <c r="AR623" s="19"/>
      <c r="AS623" s="19"/>
      <c r="AT623" s="19"/>
      <c r="AU623" s="19"/>
      <c r="AV623" s="19"/>
      <c r="AW623" s="19"/>
      <c r="AX623" s="19"/>
      <c r="AY623" s="19"/>
      <c r="AZ623" s="19"/>
      <c r="BA623" s="19"/>
      <c r="BB623" s="19"/>
      <c r="BC623" s="19"/>
      <c r="BD623" s="19"/>
      <c r="BE623" s="19"/>
      <c r="BF623" s="19"/>
      <c r="BG623" s="19"/>
    </row>
    <row r="624" customFormat="false" ht="15" hidden="false" customHeight="true" outlineLevel="0" collapsed="false">
      <c r="L624" s="1"/>
      <c r="M624" s="1"/>
      <c r="AK624" s="19"/>
      <c r="AL624" s="19"/>
      <c r="AM624" s="19"/>
      <c r="AN624" s="19"/>
      <c r="AO624" s="19"/>
      <c r="AP624" s="19"/>
      <c r="AQ624" s="19"/>
      <c r="AR624" s="19"/>
      <c r="AS624" s="19"/>
      <c r="AT624" s="19"/>
      <c r="AU624" s="19"/>
      <c r="AV624" s="19"/>
      <c r="AW624" s="19"/>
      <c r="AX624" s="19"/>
      <c r="AY624" s="19"/>
      <c r="AZ624" s="19"/>
      <c r="BA624" s="19"/>
      <c r="BB624" s="19"/>
      <c r="BC624" s="19"/>
      <c r="BD624" s="19"/>
      <c r="BE624" s="19"/>
      <c r="BF624" s="19"/>
      <c r="BG624" s="19"/>
    </row>
    <row r="625" customFormat="false" ht="15" hidden="false" customHeight="true" outlineLevel="0" collapsed="false">
      <c r="L625" s="1"/>
      <c r="M625" s="1"/>
      <c r="AK625" s="19"/>
      <c r="AL625" s="19"/>
      <c r="AM625" s="19"/>
      <c r="AN625" s="19"/>
      <c r="AO625" s="19"/>
      <c r="AP625" s="19"/>
      <c r="AQ625" s="19"/>
      <c r="AR625" s="19"/>
      <c r="AS625" s="19"/>
      <c r="AT625" s="19"/>
      <c r="AU625" s="19"/>
      <c r="AV625" s="19"/>
      <c r="AW625" s="19"/>
      <c r="AX625" s="19"/>
      <c r="AY625" s="19"/>
      <c r="AZ625" s="19"/>
      <c r="BA625" s="19"/>
      <c r="BB625" s="19"/>
      <c r="BC625" s="19"/>
      <c r="BD625" s="19"/>
      <c r="BE625" s="19"/>
      <c r="BF625" s="19"/>
      <c r="BG625" s="19"/>
    </row>
    <row r="626" customFormat="false" ht="15" hidden="false" customHeight="true" outlineLevel="0" collapsed="false">
      <c r="L626" s="1"/>
      <c r="M626" s="1"/>
      <c r="AK626" s="19"/>
      <c r="AL626" s="19"/>
      <c r="AM626" s="19"/>
      <c r="AN626" s="19"/>
      <c r="AO626" s="19"/>
      <c r="AP626" s="19"/>
      <c r="AQ626" s="19"/>
      <c r="AR626" s="19"/>
      <c r="AS626" s="19"/>
      <c r="AT626" s="19"/>
      <c r="AU626" s="19"/>
      <c r="AV626" s="19"/>
      <c r="AW626" s="19"/>
      <c r="AX626" s="19"/>
      <c r="AY626" s="19"/>
      <c r="AZ626" s="19"/>
      <c r="BA626" s="19"/>
      <c r="BB626" s="19"/>
      <c r="BC626" s="19"/>
      <c r="BD626" s="19"/>
      <c r="BE626" s="19"/>
      <c r="BF626" s="19"/>
      <c r="BG626" s="19"/>
    </row>
    <row r="627" customFormat="false" ht="15" hidden="false" customHeight="true" outlineLevel="0" collapsed="false">
      <c r="L627" s="1"/>
      <c r="M627" s="1"/>
      <c r="AK627" s="19"/>
      <c r="AL627" s="19"/>
      <c r="AM627" s="19"/>
      <c r="AN627" s="19"/>
      <c r="AO627" s="19"/>
      <c r="AP627" s="19"/>
      <c r="AQ627" s="19"/>
      <c r="AR627" s="19"/>
      <c r="AS627" s="19"/>
      <c r="AT627" s="19"/>
      <c r="AU627" s="19"/>
      <c r="AV627" s="19"/>
      <c r="AW627" s="19"/>
      <c r="AX627" s="19"/>
      <c r="AY627" s="19"/>
      <c r="AZ627" s="19"/>
      <c r="BA627" s="19"/>
      <c r="BB627" s="19"/>
      <c r="BC627" s="19"/>
      <c r="BD627" s="19"/>
      <c r="BE627" s="19"/>
      <c r="BF627" s="19"/>
      <c r="BG627" s="19"/>
    </row>
    <row r="628" customFormat="false" ht="15" hidden="false" customHeight="true" outlineLevel="0" collapsed="false">
      <c r="AK628" s="19"/>
      <c r="AL628" s="19"/>
      <c r="AM628" s="19"/>
      <c r="AN628" s="19"/>
      <c r="AO628" s="19"/>
      <c r="AP628" s="19"/>
      <c r="AQ628" s="19"/>
      <c r="AR628" s="19"/>
      <c r="AS628" s="19"/>
      <c r="AT628" s="19"/>
      <c r="AU628" s="19"/>
      <c r="AV628" s="19"/>
      <c r="AW628" s="19"/>
      <c r="AX628" s="19"/>
      <c r="AY628" s="19"/>
      <c r="AZ628" s="19"/>
      <c r="BA628" s="19"/>
      <c r="BB628" s="19"/>
      <c r="BC628" s="19"/>
      <c r="BD628" s="19"/>
      <c r="BE628" s="19"/>
      <c r="BF628" s="19"/>
      <c r="BG628" s="19"/>
    </row>
    <row r="629" customFormat="false" ht="15" hidden="false" customHeight="true" outlineLevel="0" collapsed="false">
      <c r="AK629" s="19"/>
      <c r="AL629" s="19"/>
      <c r="AM629" s="19"/>
      <c r="AN629" s="19"/>
      <c r="AO629" s="19"/>
      <c r="AP629" s="19"/>
      <c r="AQ629" s="19"/>
      <c r="AR629" s="19"/>
      <c r="AS629" s="19"/>
      <c r="AT629" s="19"/>
      <c r="AU629" s="19"/>
      <c r="AV629" s="19"/>
      <c r="AW629" s="19"/>
      <c r="AX629" s="19"/>
      <c r="AY629" s="19"/>
      <c r="AZ629" s="19"/>
      <c r="BA629" s="19"/>
      <c r="BB629" s="19"/>
      <c r="BC629" s="19"/>
      <c r="BD629" s="19"/>
      <c r="BE629" s="19"/>
      <c r="BF629" s="19"/>
      <c r="BG629" s="19"/>
    </row>
    <row r="630" customFormat="false" ht="15" hidden="false" customHeight="true" outlineLevel="0" collapsed="false">
      <c r="AK630" s="19"/>
      <c r="AL630" s="19"/>
      <c r="AM630" s="19"/>
      <c r="AN630" s="19"/>
      <c r="AO630" s="19"/>
      <c r="AP630" s="19"/>
      <c r="AQ630" s="19"/>
      <c r="AR630" s="19"/>
      <c r="AS630" s="19"/>
      <c r="AT630" s="19"/>
      <c r="AU630" s="19"/>
      <c r="AV630" s="19"/>
      <c r="AW630" s="19"/>
      <c r="AX630" s="19"/>
      <c r="AY630" s="19"/>
      <c r="AZ630" s="19"/>
      <c r="BA630" s="19"/>
      <c r="BB630" s="19"/>
      <c r="BC630" s="19"/>
      <c r="BD630" s="19"/>
      <c r="BE630" s="19"/>
      <c r="BF630" s="19"/>
      <c r="BG630" s="19"/>
    </row>
    <row r="631" customFormat="false" ht="15" hidden="false" customHeight="true" outlineLevel="0" collapsed="false">
      <c r="AK631" s="19"/>
      <c r="AL631" s="19"/>
      <c r="AM631" s="19"/>
      <c r="AN631" s="19"/>
      <c r="AO631" s="19"/>
      <c r="AP631" s="19"/>
      <c r="AQ631" s="19"/>
      <c r="AR631" s="19"/>
      <c r="AS631" s="19"/>
      <c r="AT631" s="19"/>
      <c r="AU631" s="19"/>
      <c r="AV631" s="19"/>
      <c r="AW631" s="19"/>
      <c r="AX631" s="19"/>
      <c r="AY631" s="19"/>
      <c r="AZ631" s="19"/>
      <c r="BA631" s="19"/>
      <c r="BB631" s="19"/>
      <c r="BC631" s="19"/>
      <c r="BD631" s="19"/>
      <c r="BE631" s="19"/>
      <c r="BF631" s="19"/>
      <c r="BG631" s="19"/>
    </row>
    <row r="632" customFormat="false" ht="15" hidden="false" customHeight="true" outlineLevel="0" collapsed="false">
      <c r="AK632" s="19"/>
      <c r="AL632" s="19"/>
      <c r="AM632" s="19"/>
      <c r="AN632" s="19"/>
      <c r="AO632" s="19"/>
      <c r="AP632" s="19"/>
      <c r="AQ632" s="19"/>
      <c r="AR632" s="19"/>
      <c r="AS632" s="19"/>
      <c r="AT632" s="19"/>
      <c r="AU632" s="19"/>
      <c r="AV632" s="19"/>
      <c r="AW632" s="19"/>
      <c r="AX632" s="19"/>
      <c r="AY632" s="19"/>
      <c r="AZ632" s="19"/>
      <c r="BA632" s="19"/>
      <c r="BB632" s="19"/>
      <c r="BC632" s="19"/>
      <c r="BD632" s="19"/>
      <c r="BE632" s="19"/>
      <c r="BF632" s="19"/>
      <c r="BG632" s="19"/>
    </row>
    <row r="633" customFormat="false" ht="15" hidden="false" customHeight="true" outlineLevel="0" collapsed="false">
      <c r="AK633" s="19"/>
      <c r="AL633" s="19"/>
      <c r="AM633" s="19"/>
      <c r="AN633" s="19"/>
      <c r="AO633" s="19"/>
      <c r="AP633" s="19"/>
      <c r="AQ633" s="19"/>
      <c r="AR633" s="19"/>
      <c r="AS633" s="19"/>
      <c r="AT633" s="19"/>
      <c r="AU633" s="19"/>
      <c r="AV633" s="19"/>
      <c r="AW633" s="19"/>
      <c r="AX633" s="19"/>
      <c r="AY633" s="19"/>
      <c r="AZ633" s="19"/>
      <c r="BA633" s="19"/>
      <c r="BB633" s="19"/>
      <c r="BC633" s="19"/>
      <c r="BD633" s="19"/>
      <c r="BE633" s="19"/>
      <c r="BF633" s="19"/>
      <c r="BG633" s="19"/>
    </row>
    <row r="634" customFormat="false" ht="15" hidden="false" customHeight="true" outlineLevel="0" collapsed="false">
      <c r="AK634" s="19"/>
      <c r="AL634" s="19"/>
      <c r="AM634" s="19"/>
      <c r="AN634" s="19"/>
      <c r="AO634" s="19"/>
      <c r="AP634" s="19"/>
      <c r="AQ634" s="19"/>
      <c r="AR634" s="19"/>
      <c r="AS634" s="19"/>
      <c r="AT634" s="19"/>
      <c r="AU634" s="19"/>
      <c r="AV634" s="19"/>
      <c r="AW634" s="19"/>
      <c r="AX634" s="19"/>
      <c r="AY634" s="19"/>
      <c r="AZ634" s="19"/>
      <c r="BA634" s="19"/>
      <c r="BB634" s="19"/>
      <c r="BC634" s="19"/>
      <c r="BD634" s="19"/>
      <c r="BE634" s="19"/>
      <c r="BF634" s="19"/>
      <c r="BG634" s="19"/>
    </row>
    <row r="635" customFormat="false" ht="15" hidden="false" customHeight="true" outlineLevel="0" collapsed="false">
      <c r="AK635" s="19"/>
      <c r="AL635" s="19"/>
      <c r="AM635" s="19"/>
      <c r="AN635" s="19"/>
      <c r="AO635" s="19"/>
      <c r="AP635" s="19"/>
      <c r="AQ635" s="19"/>
      <c r="AR635" s="19"/>
      <c r="AS635" s="19"/>
      <c r="AT635" s="19"/>
      <c r="AU635" s="19"/>
      <c r="AV635" s="19"/>
      <c r="AW635" s="19"/>
      <c r="AX635" s="19"/>
      <c r="AY635" s="19"/>
      <c r="AZ635" s="19"/>
      <c r="BA635" s="19"/>
      <c r="BB635" s="19"/>
      <c r="BC635" s="19"/>
      <c r="BD635" s="19"/>
      <c r="BE635" s="19"/>
      <c r="BF635" s="19"/>
      <c r="BG635" s="19"/>
    </row>
    <row r="636" customFormat="false" ht="15" hidden="false" customHeight="true" outlineLevel="0" collapsed="false">
      <c r="AK636" s="19"/>
      <c r="AL636" s="19"/>
      <c r="AM636" s="19"/>
      <c r="AN636" s="19"/>
      <c r="AO636" s="19"/>
      <c r="AP636" s="19"/>
      <c r="AQ636" s="19"/>
      <c r="AR636" s="19"/>
      <c r="AS636" s="19"/>
      <c r="AT636" s="19"/>
      <c r="AU636" s="19"/>
      <c r="AV636" s="19"/>
      <c r="AW636" s="19"/>
      <c r="AX636" s="19"/>
      <c r="AY636" s="19"/>
      <c r="AZ636" s="19"/>
      <c r="BA636" s="19"/>
      <c r="BB636" s="19"/>
      <c r="BC636" s="19"/>
      <c r="BD636" s="19"/>
      <c r="BE636" s="19"/>
      <c r="BF636" s="19"/>
      <c r="BG636" s="19"/>
    </row>
    <row r="637" customFormat="false" ht="15" hidden="false" customHeight="true" outlineLevel="0" collapsed="false">
      <c r="AK637" s="19"/>
      <c r="AL637" s="19"/>
      <c r="AM637" s="19"/>
      <c r="AN637" s="19"/>
      <c r="AO637" s="19"/>
      <c r="AP637" s="19"/>
      <c r="AQ637" s="19"/>
      <c r="AR637" s="19"/>
      <c r="AS637" s="19"/>
      <c r="AT637" s="19"/>
      <c r="AU637" s="19"/>
      <c r="AV637" s="19"/>
      <c r="AW637" s="19"/>
      <c r="AX637" s="19"/>
      <c r="AY637" s="19"/>
      <c r="AZ637" s="19"/>
      <c r="BA637" s="19"/>
      <c r="BB637" s="19"/>
      <c r="BC637" s="19"/>
      <c r="BD637" s="19"/>
      <c r="BE637" s="19"/>
      <c r="BF637" s="19"/>
      <c r="BG637" s="19"/>
    </row>
    <row r="638" customFormat="false" ht="15" hidden="false" customHeight="true" outlineLevel="0" collapsed="false">
      <c r="AK638" s="19"/>
      <c r="AL638" s="19"/>
      <c r="AM638" s="19"/>
      <c r="AN638" s="19"/>
      <c r="AO638" s="19"/>
      <c r="AP638" s="19"/>
      <c r="AQ638" s="19"/>
      <c r="AR638" s="19"/>
      <c r="AS638" s="19"/>
      <c r="AT638" s="19"/>
      <c r="AU638" s="19"/>
      <c r="AV638" s="19"/>
      <c r="AW638" s="19"/>
      <c r="AX638" s="19"/>
      <c r="AY638" s="19"/>
      <c r="AZ638" s="19"/>
      <c r="BA638" s="19"/>
      <c r="BB638" s="19"/>
      <c r="BC638" s="19"/>
      <c r="BD638" s="19"/>
      <c r="BE638" s="19"/>
      <c r="BF638" s="19"/>
      <c r="BG638" s="19"/>
    </row>
    <row r="639" customFormat="false" ht="15" hidden="false" customHeight="true" outlineLevel="0" collapsed="false">
      <c r="AK639" s="19"/>
      <c r="AL639" s="19"/>
      <c r="AM639" s="19"/>
      <c r="AN639" s="19"/>
      <c r="AO639" s="19"/>
      <c r="AP639" s="19"/>
      <c r="AQ639" s="19"/>
      <c r="AR639" s="19"/>
      <c r="AS639" s="19"/>
      <c r="AT639" s="19"/>
      <c r="AU639" s="19"/>
      <c r="AV639" s="19"/>
      <c r="AW639" s="19"/>
      <c r="AX639" s="19"/>
      <c r="AY639" s="19"/>
      <c r="AZ639" s="19"/>
      <c r="BA639" s="19"/>
      <c r="BB639" s="19"/>
      <c r="BC639" s="19"/>
      <c r="BD639" s="19"/>
      <c r="BE639" s="19"/>
      <c r="BF639" s="19"/>
      <c r="BG639" s="19"/>
    </row>
    <row r="640" customFormat="false" ht="15" hidden="false" customHeight="true" outlineLevel="0" collapsed="false">
      <c r="AK640" s="19"/>
      <c r="AL640" s="19"/>
      <c r="AM640" s="19"/>
      <c r="AN640" s="19"/>
      <c r="AO640" s="19"/>
      <c r="AP640" s="19"/>
      <c r="AQ640" s="19"/>
      <c r="AR640" s="19"/>
      <c r="AS640" s="19"/>
      <c r="AT640" s="19"/>
      <c r="AU640" s="19"/>
      <c r="AV640" s="19"/>
      <c r="AW640" s="19"/>
      <c r="AX640" s="19"/>
      <c r="AY640" s="19"/>
      <c r="AZ640" s="19"/>
      <c r="BA640" s="19"/>
      <c r="BB640" s="19"/>
      <c r="BC640" s="19"/>
      <c r="BD640" s="19"/>
      <c r="BE640" s="19"/>
      <c r="BF640" s="19"/>
      <c r="BG640" s="19"/>
    </row>
    <row r="641" customFormat="false" ht="15" hidden="false" customHeight="true" outlineLevel="0" collapsed="false">
      <c r="AK641" s="19"/>
      <c r="AL641" s="19"/>
      <c r="AM641" s="19"/>
      <c r="AN641" s="19"/>
      <c r="AO641" s="19"/>
      <c r="AP641" s="19"/>
      <c r="AQ641" s="19"/>
      <c r="AR641" s="19"/>
      <c r="AS641" s="19"/>
      <c r="AT641" s="19"/>
      <c r="AU641" s="19"/>
      <c r="AV641" s="19"/>
      <c r="AW641" s="19"/>
      <c r="AX641" s="19"/>
      <c r="AY641" s="19"/>
      <c r="AZ641" s="19"/>
      <c r="BA641" s="19"/>
      <c r="BB641" s="19"/>
      <c r="BC641" s="19"/>
      <c r="BD641" s="19"/>
      <c r="BE641" s="19"/>
      <c r="BF641" s="19"/>
      <c r="BG641" s="19"/>
    </row>
    <row r="642" customFormat="false" ht="15" hidden="false" customHeight="true" outlineLevel="0" collapsed="false">
      <c r="AK642" s="19"/>
      <c r="AL642" s="19"/>
      <c r="AM642" s="19"/>
      <c r="AN642" s="19"/>
      <c r="AO642" s="19"/>
      <c r="AP642" s="19"/>
      <c r="AQ642" s="19"/>
      <c r="AR642" s="19"/>
      <c r="AS642" s="19"/>
      <c r="AT642" s="19"/>
      <c r="AU642" s="19"/>
      <c r="AV642" s="19"/>
      <c r="AW642" s="19"/>
      <c r="AX642" s="19"/>
      <c r="AY642" s="19"/>
      <c r="AZ642" s="19"/>
      <c r="BA642" s="19"/>
      <c r="BB642" s="19"/>
      <c r="BC642" s="19"/>
      <c r="BD642" s="19"/>
      <c r="BE642" s="19"/>
      <c r="BF642" s="19"/>
      <c r="BG642" s="19"/>
    </row>
    <row r="643" customFormat="false" ht="15" hidden="false" customHeight="true" outlineLevel="0" collapsed="false">
      <c r="AK643" s="19"/>
      <c r="AL643" s="19"/>
      <c r="AM643" s="19"/>
      <c r="AN643" s="19"/>
      <c r="AO643" s="19"/>
      <c r="AP643" s="19"/>
      <c r="AQ643" s="19"/>
      <c r="AR643" s="19"/>
      <c r="AS643" s="19"/>
      <c r="AT643" s="19"/>
      <c r="AU643" s="19"/>
      <c r="AV643" s="19"/>
      <c r="AW643" s="19"/>
      <c r="AX643" s="19"/>
      <c r="AY643" s="19"/>
      <c r="AZ643" s="19"/>
      <c r="BA643" s="19"/>
      <c r="BB643" s="19"/>
      <c r="BC643" s="19"/>
      <c r="BD643" s="19"/>
      <c r="BE643" s="19"/>
      <c r="BF643" s="19"/>
      <c r="BG643" s="19"/>
    </row>
    <row r="644" customFormat="false" ht="15" hidden="false" customHeight="true" outlineLevel="0" collapsed="false">
      <c r="AK644" s="19"/>
      <c r="AL644" s="19"/>
      <c r="AM644" s="19"/>
      <c r="AN644" s="19"/>
      <c r="AO644" s="19"/>
      <c r="AP644" s="19"/>
      <c r="AQ644" s="19"/>
      <c r="AR644" s="19"/>
      <c r="AS644" s="19"/>
      <c r="AT644" s="19"/>
      <c r="AU644" s="19"/>
      <c r="AV644" s="19"/>
      <c r="AW644" s="19"/>
      <c r="AX644" s="19"/>
      <c r="AY644" s="19"/>
      <c r="AZ644" s="19"/>
      <c r="BA644" s="19"/>
      <c r="BB644" s="19"/>
      <c r="BC644" s="19"/>
      <c r="BD644" s="19"/>
      <c r="BE644" s="19"/>
      <c r="BF644" s="19"/>
      <c r="BG644" s="19"/>
    </row>
    <row r="645" customFormat="false" ht="15" hidden="false" customHeight="true" outlineLevel="0" collapsed="false">
      <c r="AK645" s="19"/>
      <c r="AL645" s="19"/>
      <c r="AM645" s="19"/>
      <c r="AN645" s="19"/>
      <c r="AO645" s="19"/>
      <c r="AP645" s="19"/>
      <c r="AQ645" s="19"/>
      <c r="AR645" s="19"/>
      <c r="AS645" s="19"/>
      <c r="AT645" s="19"/>
      <c r="AU645" s="19"/>
      <c r="AV645" s="19"/>
      <c r="AW645" s="19"/>
      <c r="AX645" s="19"/>
      <c r="AY645" s="19"/>
      <c r="AZ645" s="19"/>
      <c r="BA645" s="19"/>
      <c r="BB645" s="19"/>
      <c r="BC645" s="19"/>
      <c r="BD645" s="19"/>
      <c r="BE645" s="19"/>
      <c r="BF645" s="19"/>
      <c r="BG645" s="19"/>
    </row>
    <row r="646" customFormat="false" ht="15" hidden="false" customHeight="true" outlineLevel="0" collapsed="false">
      <c r="AK646" s="19"/>
      <c r="AL646" s="19"/>
      <c r="AM646" s="19"/>
      <c r="AN646" s="19"/>
      <c r="AO646" s="19"/>
      <c r="AP646" s="19"/>
      <c r="AQ646" s="19"/>
      <c r="AR646" s="19"/>
      <c r="AS646" s="19"/>
      <c r="AT646" s="19"/>
      <c r="AU646" s="19"/>
      <c r="AV646" s="19"/>
      <c r="AW646" s="19"/>
      <c r="AX646" s="19"/>
      <c r="AY646" s="19"/>
      <c r="AZ646" s="19"/>
      <c r="BA646" s="19"/>
      <c r="BB646" s="19"/>
      <c r="BC646" s="19"/>
      <c r="BD646" s="19"/>
      <c r="BE646" s="19"/>
      <c r="BF646" s="19"/>
      <c r="BG646" s="19"/>
    </row>
    <row r="647" customFormat="false" ht="15" hidden="false" customHeight="true" outlineLevel="0" collapsed="false">
      <c r="AK647" s="19"/>
      <c r="AL647" s="19"/>
      <c r="AM647" s="19"/>
      <c r="AN647" s="19"/>
      <c r="AO647" s="19"/>
      <c r="AP647" s="19"/>
      <c r="AQ647" s="19"/>
      <c r="AR647" s="19"/>
      <c r="AS647" s="19"/>
      <c r="AT647" s="19"/>
      <c r="AU647" s="19"/>
      <c r="AV647" s="19"/>
      <c r="AW647" s="19"/>
      <c r="AX647" s="19"/>
      <c r="AY647" s="19"/>
      <c r="AZ647" s="19"/>
      <c r="BA647" s="19"/>
      <c r="BB647" s="19"/>
      <c r="BC647" s="19"/>
      <c r="BD647" s="19"/>
      <c r="BE647" s="19"/>
      <c r="BF647" s="19"/>
      <c r="BG647" s="19"/>
    </row>
    <row r="648" customFormat="false" ht="15" hidden="false" customHeight="true" outlineLevel="0" collapsed="false">
      <c r="AK648" s="19"/>
      <c r="AL648" s="19"/>
      <c r="AM648" s="19"/>
      <c r="AN648" s="19"/>
      <c r="AO648" s="19"/>
      <c r="AP648" s="19"/>
      <c r="AQ648" s="19"/>
      <c r="AR648" s="19"/>
      <c r="AS648" s="19"/>
      <c r="AT648" s="19"/>
      <c r="AU648" s="19"/>
      <c r="AV648" s="19"/>
      <c r="AW648" s="19"/>
      <c r="AX648" s="19"/>
      <c r="AY648" s="19"/>
      <c r="AZ648" s="19"/>
      <c r="BA648" s="19"/>
      <c r="BB648" s="19"/>
      <c r="BC648" s="19"/>
      <c r="BD648" s="19"/>
      <c r="BE648" s="19"/>
      <c r="BF648" s="19"/>
      <c r="BG648" s="19"/>
    </row>
    <row r="649" customFormat="false" ht="15" hidden="false" customHeight="true" outlineLevel="0" collapsed="false">
      <c r="AK649" s="19"/>
      <c r="AL649" s="19"/>
      <c r="AM649" s="19"/>
      <c r="AN649" s="19"/>
      <c r="AO649" s="19"/>
      <c r="AP649" s="19"/>
      <c r="AQ649" s="19"/>
      <c r="AR649" s="19"/>
      <c r="AS649" s="19"/>
      <c r="AT649" s="19"/>
      <c r="AU649" s="19"/>
      <c r="AV649" s="19"/>
      <c r="AW649" s="19"/>
      <c r="AX649" s="19"/>
      <c r="AY649" s="19"/>
      <c r="AZ649" s="19"/>
      <c r="BA649" s="19"/>
      <c r="BB649" s="19"/>
      <c r="BC649" s="19"/>
      <c r="BD649" s="19"/>
      <c r="BE649" s="19"/>
      <c r="BF649" s="19"/>
      <c r="BG649" s="19"/>
    </row>
    <row r="650" customFormat="false" ht="15" hidden="false" customHeight="true" outlineLevel="0" collapsed="false">
      <c r="AK650" s="19"/>
      <c r="AL650" s="19"/>
      <c r="AM650" s="19"/>
      <c r="AN650" s="19"/>
      <c r="AO650" s="19"/>
      <c r="AP650" s="19"/>
      <c r="AQ650" s="19"/>
      <c r="AR650" s="19"/>
      <c r="AS650" s="19"/>
      <c r="AT650" s="19"/>
      <c r="AU650" s="19"/>
      <c r="AV650" s="19"/>
      <c r="AW650" s="19"/>
      <c r="AX650" s="19"/>
      <c r="AY650" s="19"/>
      <c r="AZ650" s="19"/>
      <c r="BA650" s="19"/>
      <c r="BB650" s="19"/>
      <c r="BC650" s="19"/>
      <c r="BD650" s="19"/>
      <c r="BE650" s="19"/>
      <c r="BF650" s="19"/>
      <c r="BG650" s="19"/>
    </row>
    <row r="651" customFormat="false" ht="15" hidden="false" customHeight="true" outlineLevel="0" collapsed="false">
      <c r="AK651" s="19"/>
      <c r="AL651" s="19"/>
      <c r="AM651" s="19"/>
      <c r="AN651" s="19"/>
      <c r="AO651" s="19"/>
      <c r="AP651" s="19"/>
      <c r="AQ651" s="19"/>
      <c r="AR651" s="19"/>
      <c r="AS651" s="19"/>
      <c r="AT651" s="19"/>
      <c r="AU651" s="19"/>
      <c r="AV651" s="19"/>
      <c r="AW651" s="19"/>
      <c r="AX651" s="19"/>
      <c r="AY651" s="19"/>
      <c r="AZ651" s="19"/>
      <c r="BA651" s="19"/>
      <c r="BB651" s="19"/>
      <c r="BC651" s="19"/>
      <c r="BD651" s="19"/>
      <c r="BE651" s="19"/>
      <c r="BF651" s="19"/>
      <c r="BG651" s="19"/>
    </row>
    <row r="652" customFormat="false" ht="15" hidden="false" customHeight="true" outlineLevel="0" collapsed="false">
      <c r="AK652" s="19"/>
      <c r="AL652" s="19"/>
      <c r="AM652" s="19"/>
      <c r="AN652" s="19"/>
      <c r="AO652" s="19"/>
      <c r="AP652" s="19"/>
      <c r="AQ652" s="19"/>
      <c r="AR652" s="19"/>
      <c r="AS652" s="19"/>
      <c r="AT652" s="19"/>
      <c r="AU652" s="19"/>
      <c r="AV652" s="19"/>
      <c r="AW652" s="19"/>
      <c r="AX652" s="19"/>
      <c r="AY652" s="19"/>
      <c r="AZ652" s="19"/>
      <c r="BA652" s="19"/>
      <c r="BB652" s="19"/>
      <c r="BC652" s="19"/>
      <c r="BD652" s="19"/>
      <c r="BE652" s="19"/>
      <c r="BF652" s="19"/>
      <c r="BG652" s="19"/>
    </row>
    <row r="653" customFormat="false" ht="15" hidden="false" customHeight="true" outlineLevel="0" collapsed="false">
      <c r="AK653" s="19"/>
      <c r="AL653" s="19"/>
      <c r="AM653" s="19"/>
      <c r="AN653" s="19"/>
      <c r="AO653" s="19"/>
      <c r="AP653" s="19"/>
      <c r="AQ653" s="19"/>
      <c r="AR653" s="19"/>
      <c r="AS653" s="19"/>
      <c r="AT653" s="19"/>
      <c r="AU653" s="19"/>
      <c r="AV653" s="19"/>
      <c r="AW653" s="19"/>
      <c r="AX653" s="19"/>
      <c r="AY653" s="19"/>
      <c r="AZ653" s="19"/>
      <c r="BA653" s="19"/>
      <c r="BB653" s="19"/>
      <c r="BC653" s="19"/>
      <c r="BD653" s="19"/>
      <c r="BE653" s="19"/>
      <c r="BF653" s="19"/>
      <c r="BG653" s="19"/>
    </row>
    <row r="654" customFormat="false" ht="15" hidden="false" customHeight="true" outlineLevel="0" collapsed="false">
      <c r="AK654" s="19"/>
      <c r="AL654" s="19"/>
      <c r="AM654" s="19"/>
      <c r="AN654" s="19"/>
      <c r="AO654" s="19"/>
      <c r="AP654" s="19"/>
      <c r="AQ654" s="19"/>
      <c r="AR654" s="19"/>
      <c r="AS654" s="19"/>
      <c r="AT654" s="19"/>
      <c r="AU654" s="19"/>
      <c r="AV654" s="19"/>
      <c r="AW654" s="19"/>
      <c r="AX654" s="19"/>
      <c r="AY654" s="19"/>
      <c r="AZ654" s="19"/>
      <c r="BA654" s="19"/>
      <c r="BB654" s="19"/>
      <c r="BC654" s="19"/>
      <c r="BD654" s="19"/>
      <c r="BE654" s="19"/>
      <c r="BF654" s="19"/>
      <c r="BG654" s="19"/>
    </row>
    <row r="655" customFormat="false" ht="15" hidden="false" customHeight="true" outlineLevel="0" collapsed="false">
      <c r="AK655" s="19"/>
      <c r="AL655" s="19"/>
      <c r="AM655" s="19"/>
      <c r="AN655" s="19"/>
      <c r="AO655" s="19"/>
      <c r="AP655" s="19"/>
      <c r="AQ655" s="19"/>
      <c r="AR655" s="19"/>
      <c r="AS655" s="19"/>
      <c r="AT655" s="19"/>
      <c r="AU655" s="19"/>
      <c r="AV655" s="19"/>
      <c r="AW655" s="19"/>
      <c r="AX655" s="19"/>
      <c r="AY655" s="19"/>
      <c r="AZ655" s="19"/>
      <c r="BA655" s="19"/>
      <c r="BB655" s="19"/>
      <c r="BC655" s="19"/>
      <c r="BD655" s="19"/>
      <c r="BE655" s="19"/>
      <c r="BF655" s="19"/>
      <c r="BG655" s="19"/>
    </row>
    <row r="656" customFormat="false" ht="15" hidden="false" customHeight="true" outlineLevel="0" collapsed="false">
      <c r="AK656" s="19"/>
      <c r="AL656" s="19"/>
      <c r="AM656" s="19"/>
      <c r="AN656" s="19"/>
      <c r="AO656" s="19"/>
      <c r="AP656" s="19"/>
      <c r="AQ656" s="19"/>
      <c r="AR656" s="19"/>
      <c r="AS656" s="19"/>
      <c r="AT656" s="19"/>
      <c r="AU656" s="19"/>
      <c r="AV656" s="19"/>
      <c r="AW656" s="19"/>
      <c r="AX656" s="19"/>
      <c r="AY656" s="19"/>
      <c r="AZ656" s="19"/>
      <c r="BA656" s="19"/>
      <c r="BB656" s="19"/>
      <c r="BC656" s="19"/>
      <c r="BD656" s="19"/>
      <c r="BE656" s="19"/>
      <c r="BF656" s="19"/>
      <c r="BG656" s="19"/>
    </row>
    <row r="657" customFormat="false" ht="15" hidden="false" customHeight="true" outlineLevel="0" collapsed="false">
      <c r="AK657" s="19"/>
      <c r="AL657" s="19"/>
      <c r="AM657" s="19"/>
      <c r="AN657" s="19"/>
      <c r="AO657" s="19"/>
      <c r="AP657" s="19"/>
      <c r="AQ657" s="19"/>
      <c r="AR657" s="19"/>
      <c r="AS657" s="19"/>
      <c r="AT657" s="19"/>
      <c r="AU657" s="19"/>
      <c r="AV657" s="19"/>
      <c r="AW657" s="19"/>
      <c r="AX657" s="19"/>
      <c r="AY657" s="19"/>
      <c r="AZ657" s="19"/>
      <c r="BA657" s="19"/>
      <c r="BB657" s="19"/>
      <c r="BC657" s="19"/>
      <c r="BD657" s="19"/>
      <c r="BE657" s="19"/>
      <c r="BF657" s="19"/>
      <c r="BG657" s="19"/>
    </row>
    <row r="658" customFormat="false" ht="15" hidden="false" customHeight="true" outlineLevel="0" collapsed="false">
      <c r="AK658" s="19"/>
      <c r="AL658" s="19"/>
      <c r="AM658" s="19"/>
      <c r="AN658" s="19"/>
      <c r="AO658" s="19"/>
      <c r="AP658" s="19"/>
      <c r="AQ658" s="19"/>
      <c r="AR658" s="19"/>
      <c r="AS658" s="19"/>
      <c r="AT658" s="19"/>
      <c r="AU658" s="19"/>
      <c r="AV658" s="19"/>
      <c r="AW658" s="19"/>
      <c r="AX658" s="19"/>
      <c r="AY658" s="19"/>
      <c r="AZ658" s="19"/>
      <c r="BA658" s="19"/>
      <c r="BB658" s="19"/>
      <c r="BC658" s="19"/>
      <c r="BD658" s="19"/>
      <c r="BE658" s="19"/>
      <c r="BF658" s="19"/>
      <c r="BG658" s="19"/>
    </row>
    <row r="659" customFormat="false" ht="15" hidden="false" customHeight="true" outlineLevel="0" collapsed="false">
      <c r="AK659" s="19"/>
      <c r="AL659" s="19"/>
      <c r="AM659" s="19"/>
      <c r="AN659" s="19"/>
      <c r="AO659" s="19"/>
      <c r="AP659" s="19"/>
      <c r="AQ659" s="19"/>
      <c r="AR659" s="19"/>
      <c r="AS659" s="19"/>
      <c r="AT659" s="19"/>
      <c r="AU659" s="19"/>
      <c r="AV659" s="19"/>
      <c r="AW659" s="19"/>
      <c r="AX659" s="19"/>
      <c r="AY659" s="19"/>
      <c r="AZ659" s="19"/>
      <c r="BA659" s="19"/>
      <c r="BB659" s="19"/>
      <c r="BC659" s="19"/>
      <c r="BD659" s="19"/>
      <c r="BE659" s="19"/>
      <c r="BF659" s="19"/>
      <c r="BG659" s="19"/>
    </row>
    <row r="660" customFormat="false" ht="15" hidden="false" customHeight="true" outlineLevel="0" collapsed="false">
      <c r="AK660" s="19"/>
      <c r="AL660" s="19"/>
      <c r="AM660" s="19"/>
      <c r="AN660" s="19"/>
      <c r="AO660" s="19"/>
      <c r="AP660" s="19"/>
      <c r="AQ660" s="19"/>
      <c r="AR660" s="19"/>
      <c r="AS660" s="19"/>
      <c r="AT660" s="19"/>
      <c r="AU660" s="19"/>
      <c r="AV660" s="19"/>
      <c r="AW660" s="19"/>
      <c r="AX660" s="19"/>
      <c r="AY660" s="19"/>
      <c r="AZ660" s="19"/>
      <c r="BA660" s="19"/>
      <c r="BB660" s="19"/>
      <c r="BC660" s="19"/>
      <c r="BD660" s="19"/>
      <c r="BE660" s="19"/>
      <c r="BF660" s="19"/>
      <c r="BG660" s="19"/>
    </row>
    <row r="661" customFormat="false" ht="15" hidden="false" customHeight="true" outlineLevel="0" collapsed="false">
      <c r="AK661" s="19"/>
      <c r="AL661" s="19"/>
      <c r="AM661" s="19"/>
      <c r="AN661" s="19"/>
      <c r="AO661" s="19"/>
      <c r="AP661" s="19"/>
      <c r="AQ661" s="19"/>
      <c r="AR661" s="19"/>
      <c r="AS661" s="19"/>
      <c r="AT661" s="19"/>
      <c r="AU661" s="19"/>
      <c r="AV661" s="19"/>
      <c r="AW661" s="19"/>
      <c r="AX661" s="19"/>
      <c r="AY661" s="19"/>
      <c r="AZ661" s="19"/>
      <c r="BA661" s="19"/>
      <c r="BB661" s="19"/>
      <c r="BC661" s="19"/>
      <c r="BD661" s="19"/>
      <c r="BE661" s="19"/>
      <c r="BF661" s="19"/>
      <c r="BG661" s="19"/>
    </row>
    <row r="662" customFormat="false" ht="15" hidden="false" customHeight="true" outlineLevel="0" collapsed="false">
      <c r="AK662" s="19"/>
      <c r="AL662" s="19"/>
      <c r="AM662" s="19"/>
      <c r="AN662" s="19"/>
      <c r="AO662" s="19"/>
      <c r="AP662" s="19"/>
      <c r="AQ662" s="19"/>
      <c r="AR662" s="19"/>
      <c r="AS662" s="19"/>
      <c r="AT662" s="19"/>
      <c r="AU662" s="19"/>
      <c r="AV662" s="19"/>
      <c r="AW662" s="19"/>
      <c r="AX662" s="19"/>
      <c r="AY662" s="19"/>
      <c r="AZ662" s="19"/>
      <c r="BA662" s="19"/>
      <c r="BB662" s="19"/>
      <c r="BC662" s="19"/>
      <c r="BD662" s="19"/>
      <c r="BE662" s="19"/>
      <c r="BF662" s="19"/>
      <c r="BG662" s="19"/>
    </row>
    <row r="663" customFormat="false" ht="15" hidden="false" customHeight="true" outlineLevel="0" collapsed="false">
      <c r="AK663" s="19"/>
      <c r="AL663" s="19"/>
      <c r="AM663" s="19"/>
      <c r="AN663" s="19"/>
      <c r="AO663" s="19"/>
      <c r="AP663" s="19"/>
      <c r="AQ663" s="19"/>
      <c r="AR663" s="19"/>
      <c r="AS663" s="19"/>
      <c r="AT663" s="19"/>
      <c r="AU663" s="19"/>
      <c r="AV663" s="19"/>
      <c r="AW663" s="19"/>
      <c r="AX663" s="19"/>
      <c r="AY663" s="19"/>
      <c r="AZ663" s="19"/>
      <c r="BA663" s="19"/>
      <c r="BB663" s="19"/>
      <c r="BC663" s="19"/>
      <c r="BD663" s="19"/>
      <c r="BE663" s="19"/>
      <c r="BF663" s="19"/>
      <c r="BG663" s="19"/>
    </row>
    <row r="664" customFormat="false" ht="15" hidden="false" customHeight="true" outlineLevel="0" collapsed="false">
      <c r="AK664" s="19"/>
      <c r="AL664" s="19"/>
      <c r="AM664" s="19"/>
      <c r="AN664" s="19"/>
      <c r="AO664" s="19"/>
      <c r="AP664" s="19"/>
      <c r="AQ664" s="19"/>
      <c r="AR664" s="19"/>
      <c r="AS664" s="19"/>
      <c r="AT664" s="19"/>
      <c r="AU664" s="19"/>
      <c r="AV664" s="19"/>
      <c r="AW664" s="19"/>
      <c r="AX664" s="19"/>
      <c r="AY664" s="19"/>
      <c r="AZ664" s="19"/>
      <c r="BA664" s="19"/>
      <c r="BB664" s="19"/>
      <c r="BC664" s="19"/>
      <c r="BD664" s="19"/>
      <c r="BE664" s="19"/>
      <c r="BF664" s="19"/>
      <c r="BG664" s="19"/>
    </row>
    <row r="665" customFormat="false" ht="15" hidden="false" customHeight="true" outlineLevel="0" collapsed="false">
      <c r="AK665" s="19"/>
      <c r="AL665" s="19"/>
      <c r="AM665" s="19"/>
      <c r="AN665" s="19"/>
      <c r="AO665" s="19"/>
      <c r="AP665" s="19"/>
      <c r="AQ665" s="19"/>
      <c r="AR665" s="19"/>
      <c r="AS665" s="19"/>
      <c r="AT665" s="19"/>
      <c r="AU665" s="19"/>
      <c r="AV665" s="19"/>
      <c r="AW665" s="19"/>
      <c r="AX665" s="19"/>
      <c r="AY665" s="19"/>
      <c r="AZ665" s="19"/>
      <c r="BA665" s="19"/>
      <c r="BB665" s="19"/>
      <c r="BC665" s="19"/>
      <c r="BD665" s="19"/>
      <c r="BE665" s="19"/>
      <c r="BF665" s="19"/>
      <c r="BG665" s="19"/>
    </row>
    <row r="666" customFormat="false" ht="15" hidden="false" customHeight="true" outlineLevel="0" collapsed="false">
      <c r="AK666" s="19"/>
      <c r="AL666" s="19"/>
      <c r="AM666" s="19"/>
      <c r="AN666" s="19"/>
      <c r="AO666" s="19"/>
      <c r="AP666" s="19"/>
      <c r="AQ666" s="19"/>
      <c r="AR666" s="19"/>
      <c r="AS666" s="19"/>
      <c r="AT666" s="19"/>
      <c r="AU666" s="19"/>
      <c r="AV666" s="19"/>
      <c r="AW666" s="19"/>
      <c r="AX666" s="19"/>
      <c r="AY666" s="19"/>
      <c r="AZ666" s="19"/>
      <c r="BA666" s="19"/>
      <c r="BB666" s="19"/>
      <c r="BC666" s="19"/>
      <c r="BD666" s="19"/>
      <c r="BE666" s="19"/>
      <c r="BF666" s="19"/>
      <c r="BG666" s="19"/>
    </row>
    <row r="667" customFormat="false" ht="15" hidden="false" customHeight="true" outlineLevel="0" collapsed="false">
      <c r="AK667" s="19"/>
      <c r="AL667" s="19"/>
      <c r="AM667" s="19"/>
      <c r="AN667" s="19"/>
      <c r="AO667" s="19"/>
      <c r="AP667" s="19"/>
      <c r="AQ667" s="19"/>
      <c r="AR667" s="19"/>
      <c r="AS667" s="19"/>
      <c r="AT667" s="19"/>
      <c r="AU667" s="19"/>
      <c r="AV667" s="19"/>
      <c r="AW667" s="19"/>
      <c r="AX667" s="19"/>
      <c r="AY667" s="19"/>
      <c r="AZ667" s="19"/>
      <c r="BA667" s="19"/>
      <c r="BB667" s="19"/>
      <c r="BC667" s="19"/>
      <c r="BD667" s="19"/>
      <c r="BE667" s="19"/>
      <c r="BF667" s="19"/>
      <c r="BG667" s="19"/>
    </row>
    <row r="668" customFormat="false" ht="15" hidden="false" customHeight="true" outlineLevel="0" collapsed="false">
      <c r="AK668" s="19"/>
      <c r="AL668" s="19"/>
      <c r="AM668" s="19"/>
      <c r="AN668" s="19"/>
      <c r="AO668" s="19"/>
      <c r="AP668" s="19"/>
      <c r="AQ668" s="19"/>
      <c r="AR668" s="19"/>
      <c r="AS668" s="19"/>
      <c r="AT668" s="19"/>
      <c r="AU668" s="19"/>
      <c r="AV668" s="19"/>
      <c r="AW668" s="19"/>
      <c r="AX668" s="19"/>
      <c r="AY668" s="19"/>
      <c r="AZ668" s="19"/>
      <c r="BA668" s="19"/>
      <c r="BB668" s="19"/>
      <c r="BC668" s="19"/>
      <c r="BD668" s="19"/>
      <c r="BE668" s="19"/>
      <c r="BF668" s="19"/>
      <c r="BG668" s="19"/>
    </row>
    <row r="669" customFormat="false" ht="15" hidden="false" customHeight="true" outlineLevel="0" collapsed="false">
      <c r="AK669" s="19"/>
      <c r="AL669" s="19"/>
      <c r="AM669" s="19"/>
      <c r="AN669" s="19"/>
      <c r="AO669" s="19"/>
      <c r="AP669" s="19"/>
      <c r="AQ669" s="19"/>
      <c r="AR669" s="19"/>
      <c r="AS669" s="19"/>
      <c r="AT669" s="19"/>
      <c r="AU669" s="19"/>
      <c r="AV669" s="19"/>
      <c r="AW669" s="19"/>
      <c r="AX669" s="19"/>
      <c r="AY669" s="19"/>
      <c r="AZ669" s="19"/>
      <c r="BA669" s="19"/>
      <c r="BB669" s="19"/>
      <c r="BC669" s="19"/>
      <c r="BD669" s="19"/>
      <c r="BE669" s="19"/>
      <c r="BF669" s="19"/>
      <c r="BG669" s="19"/>
    </row>
    <row r="670" customFormat="false" ht="15" hidden="false" customHeight="true" outlineLevel="0" collapsed="false">
      <c r="AK670" s="19"/>
      <c r="AL670" s="19"/>
      <c r="AM670" s="19"/>
      <c r="AN670" s="19"/>
      <c r="AO670" s="19"/>
      <c r="AP670" s="19"/>
      <c r="AQ670" s="19"/>
      <c r="AR670" s="19"/>
      <c r="AS670" s="19"/>
      <c r="AT670" s="19"/>
      <c r="AU670" s="19"/>
      <c r="AV670" s="19"/>
      <c r="AW670" s="19"/>
      <c r="AX670" s="19"/>
      <c r="AY670" s="19"/>
      <c r="AZ670" s="19"/>
      <c r="BA670" s="19"/>
      <c r="BB670" s="19"/>
      <c r="BC670" s="19"/>
      <c r="BD670" s="19"/>
      <c r="BE670" s="19"/>
      <c r="BF670" s="19"/>
      <c r="BG670" s="19"/>
    </row>
    <row r="671" customFormat="false" ht="15" hidden="false" customHeight="true" outlineLevel="0" collapsed="false">
      <c r="AK671" s="19"/>
      <c r="AL671" s="19"/>
      <c r="AM671" s="19"/>
      <c r="AN671" s="19"/>
      <c r="AO671" s="19"/>
      <c r="AP671" s="19"/>
      <c r="AQ671" s="19"/>
      <c r="AR671" s="19"/>
      <c r="AS671" s="19"/>
      <c r="AT671" s="19"/>
      <c r="AU671" s="19"/>
      <c r="AV671" s="19"/>
      <c r="AW671" s="19"/>
      <c r="AX671" s="19"/>
      <c r="AY671" s="19"/>
      <c r="AZ671" s="19"/>
      <c r="BA671" s="19"/>
      <c r="BB671" s="19"/>
      <c r="BC671" s="19"/>
      <c r="BD671" s="19"/>
      <c r="BE671" s="19"/>
      <c r="BF671" s="19"/>
      <c r="BG671" s="19"/>
    </row>
    <row r="672" customFormat="false" ht="15" hidden="false" customHeight="true" outlineLevel="0" collapsed="false">
      <c r="AK672" s="19"/>
      <c r="AL672" s="19"/>
      <c r="AM672" s="19"/>
      <c r="AN672" s="19"/>
      <c r="AO672" s="19"/>
      <c r="AP672" s="19"/>
      <c r="AQ672" s="19"/>
      <c r="AR672" s="19"/>
      <c r="AS672" s="19"/>
      <c r="AT672" s="19"/>
      <c r="AU672" s="19"/>
      <c r="AV672" s="19"/>
      <c r="AW672" s="19"/>
      <c r="AX672" s="19"/>
      <c r="AY672" s="19"/>
      <c r="AZ672" s="19"/>
      <c r="BA672" s="19"/>
      <c r="BB672" s="19"/>
      <c r="BC672" s="19"/>
      <c r="BD672" s="19"/>
      <c r="BE672" s="19"/>
      <c r="BF672" s="19"/>
      <c r="BG672" s="19"/>
    </row>
    <row r="673" customFormat="false" ht="15" hidden="false" customHeight="true" outlineLevel="0" collapsed="false">
      <c r="AK673" s="19"/>
      <c r="AL673" s="19"/>
      <c r="AM673" s="19"/>
      <c r="AN673" s="19"/>
      <c r="AO673" s="19"/>
      <c r="AP673" s="19"/>
      <c r="AQ673" s="19"/>
      <c r="AR673" s="19"/>
      <c r="AS673" s="19"/>
      <c r="AT673" s="19"/>
      <c r="AU673" s="19"/>
      <c r="AV673" s="19"/>
      <c r="AW673" s="19"/>
      <c r="AX673" s="19"/>
      <c r="AY673" s="19"/>
      <c r="AZ673" s="19"/>
      <c r="BA673" s="19"/>
      <c r="BB673" s="19"/>
      <c r="BC673" s="19"/>
      <c r="BD673" s="19"/>
      <c r="BE673" s="19"/>
      <c r="BF673" s="19"/>
      <c r="BG673" s="19"/>
    </row>
    <row r="674" customFormat="false" ht="15" hidden="false" customHeight="true" outlineLevel="0" collapsed="false">
      <c r="AK674" s="19"/>
      <c r="AL674" s="19"/>
      <c r="AM674" s="19"/>
      <c r="AN674" s="19"/>
      <c r="AO674" s="19"/>
      <c r="AP674" s="19"/>
      <c r="AQ674" s="19"/>
      <c r="AR674" s="19"/>
      <c r="AS674" s="19"/>
      <c r="AT674" s="19"/>
      <c r="AU674" s="19"/>
      <c r="AV674" s="19"/>
      <c r="AW674" s="19"/>
      <c r="AX674" s="19"/>
      <c r="AY674" s="19"/>
      <c r="AZ674" s="19"/>
      <c r="BA674" s="19"/>
      <c r="BB674" s="19"/>
      <c r="BC674" s="19"/>
      <c r="BD674" s="19"/>
      <c r="BE674" s="19"/>
      <c r="BF674" s="19"/>
      <c r="BG674" s="19"/>
    </row>
    <row r="675" customFormat="false" ht="15" hidden="false" customHeight="true" outlineLevel="0" collapsed="false">
      <c r="AK675" s="19"/>
      <c r="AL675" s="19"/>
      <c r="AM675" s="19"/>
      <c r="AN675" s="19"/>
      <c r="AO675" s="19"/>
      <c r="AP675" s="19"/>
      <c r="AQ675" s="19"/>
      <c r="AR675" s="19"/>
      <c r="AS675" s="19"/>
      <c r="AT675" s="19"/>
      <c r="AU675" s="19"/>
      <c r="AV675" s="19"/>
      <c r="AW675" s="19"/>
      <c r="AX675" s="19"/>
      <c r="AY675" s="19"/>
      <c r="AZ675" s="19"/>
      <c r="BA675" s="19"/>
      <c r="BB675" s="19"/>
      <c r="BC675" s="19"/>
      <c r="BD675" s="19"/>
      <c r="BE675" s="19"/>
      <c r="BF675" s="19"/>
      <c r="BG675" s="19"/>
    </row>
    <row r="676" customFormat="false" ht="15" hidden="false" customHeight="true" outlineLevel="0" collapsed="false">
      <c r="AK676" s="19"/>
      <c r="AL676" s="19"/>
      <c r="AM676" s="19"/>
      <c r="AN676" s="19"/>
      <c r="AO676" s="19"/>
      <c r="AP676" s="19"/>
      <c r="AQ676" s="19"/>
      <c r="AR676" s="19"/>
      <c r="AS676" s="19"/>
      <c r="AT676" s="19"/>
      <c r="AU676" s="19"/>
      <c r="AV676" s="19"/>
      <c r="AW676" s="19"/>
      <c r="AX676" s="19"/>
      <c r="AY676" s="19"/>
      <c r="AZ676" s="19"/>
      <c r="BA676" s="19"/>
      <c r="BB676" s="19"/>
      <c r="BC676" s="19"/>
      <c r="BD676" s="19"/>
      <c r="BE676" s="19"/>
      <c r="BF676" s="19"/>
      <c r="BG676" s="19"/>
    </row>
    <row r="677" customFormat="false" ht="15" hidden="false" customHeight="true" outlineLevel="0" collapsed="false">
      <c r="AK677" s="19"/>
      <c r="AL677" s="19"/>
      <c r="AM677" s="19"/>
      <c r="AN677" s="19"/>
      <c r="AO677" s="19"/>
      <c r="AP677" s="19"/>
      <c r="AQ677" s="19"/>
      <c r="AR677" s="19"/>
      <c r="AS677" s="19"/>
      <c r="AT677" s="19"/>
      <c r="AU677" s="19"/>
      <c r="AV677" s="19"/>
      <c r="AW677" s="19"/>
      <c r="AX677" s="19"/>
      <c r="AY677" s="19"/>
      <c r="AZ677" s="19"/>
      <c r="BA677" s="19"/>
      <c r="BB677" s="19"/>
      <c r="BC677" s="19"/>
      <c r="BD677" s="19"/>
      <c r="BE677" s="19"/>
      <c r="BF677" s="19"/>
      <c r="BG677" s="19"/>
    </row>
    <row r="678" customFormat="false" ht="15" hidden="false" customHeight="true" outlineLevel="0" collapsed="false">
      <c r="AK678" s="19"/>
      <c r="AL678" s="19"/>
      <c r="AM678" s="19"/>
      <c r="AN678" s="19"/>
      <c r="AO678" s="19"/>
      <c r="AP678" s="19"/>
      <c r="AQ678" s="19"/>
      <c r="AR678" s="19"/>
      <c r="AS678" s="19"/>
      <c r="AT678" s="19"/>
      <c r="AU678" s="19"/>
      <c r="AV678" s="19"/>
      <c r="AW678" s="19"/>
      <c r="AX678" s="19"/>
      <c r="AY678" s="19"/>
      <c r="AZ678" s="19"/>
      <c r="BA678" s="19"/>
      <c r="BB678" s="19"/>
      <c r="BC678" s="19"/>
      <c r="BD678" s="19"/>
      <c r="BE678" s="19"/>
      <c r="BF678" s="19"/>
      <c r="BG678" s="19"/>
    </row>
    <row r="679" customFormat="false" ht="15" hidden="false" customHeight="true" outlineLevel="0" collapsed="false">
      <c r="AK679" s="19"/>
      <c r="AL679" s="19"/>
      <c r="AM679" s="19"/>
      <c r="AN679" s="19"/>
      <c r="AO679" s="19"/>
      <c r="AP679" s="19"/>
      <c r="AQ679" s="19"/>
      <c r="AR679" s="19"/>
      <c r="AS679" s="19"/>
      <c r="AT679" s="19"/>
      <c r="AU679" s="19"/>
      <c r="AV679" s="19"/>
      <c r="AW679" s="19"/>
      <c r="AX679" s="19"/>
      <c r="AY679" s="19"/>
      <c r="AZ679" s="19"/>
      <c r="BA679" s="19"/>
      <c r="BB679" s="19"/>
      <c r="BC679" s="19"/>
      <c r="BD679" s="19"/>
      <c r="BE679" s="19"/>
      <c r="BF679" s="19"/>
      <c r="BG679" s="19"/>
    </row>
    <row r="680" customFormat="false" ht="15" hidden="false" customHeight="true" outlineLevel="0" collapsed="false">
      <c r="AK680" s="19"/>
      <c r="AL680" s="19"/>
      <c r="AM680" s="19"/>
      <c r="AN680" s="19"/>
      <c r="AO680" s="19"/>
      <c r="AP680" s="19"/>
      <c r="AQ680" s="19"/>
      <c r="AR680" s="19"/>
      <c r="AS680" s="19"/>
      <c r="AT680" s="19"/>
      <c r="AU680" s="19"/>
      <c r="AV680" s="19"/>
      <c r="AW680" s="19"/>
      <c r="AX680" s="19"/>
      <c r="AY680" s="19"/>
      <c r="AZ680" s="19"/>
      <c r="BA680" s="19"/>
      <c r="BB680" s="19"/>
      <c r="BC680" s="19"/>
      <c r="BD680" s="19"/>
      <c r="BE680" s="19"/>
      <c r="BF680" s="19"/>
      <c r="BG680" s="19"/>
    </row>
    <row r="681" customFormat="false" ht="15" hidden="false" customHeight="true" outlineLevel="0" collapsed="false">
      <c r="AK681" s="19"/>
      <c r="AL681" s="19"/>
      <c r="AM681" s="19"/>
      <c r="AN681" s="19"/>
      <c r="AO681" s="19"/>
      <c r="AP681" s="19"/>
      <c r="AQ681" s="19"/>
      <c r="AR681" s="19"/>
      <c r="AS681" s="19"/>
      <c r="AT681" s="19"/>
      <c r="AU681" s="19"/>
      <c r="AV681" s="19"/>
      <c r="AW681" s="19"/>
      <c r="AX681" s="19"/>
      <c r="AY681" s="19"/>
      <c r="AZ681" s="19"/>
      <c r="BA681" s="19"/>
      <c r="BB681" s="19"/>
      <c r="BC681" s="19"/>
      <c r="BD681" s="19"/>
      <c r="BE681" s="19"/>
      <c r="BF681" s="19"/>
      <c r="BG681" s="19"/>
    </row>
    <row r="682" customFormat="false" ht="15" hidden="false" customHeight="true" outlineLevel="0" collapsed="false">
      <c r="AK682" s="19"/>
      <c r="AL682" s="19"/>
      <c r="AM682" s="19"/>
      <c r="AN682" s="19"/>
      <c r="AO682" s="19"/>
      <c r="AP682" s="19"/>
      <c r="AQ682" s="19"/>
      <c r="AR682" s="19"/>
      <c r="AS682" s="19"/>
      <c r="AT682" s="19"/>
      <c r="AU682" s="19"/>
      <c r="AV682" s="19"/>
      <c r="AW682" s="19"/>
      <c r="AX682" s="19"/>
      <c r="AY682" s="19"/>
      <c r="AZ682" s="19"/>
      <c r="BA682" s="19"/>
      <c r="BB682" s="19"/>
      <c r="BC682" s="19"/>
      <c r="BD682" s="19"/>
      <c r="BE682" s="19"/>
      <c r="BF682" s="19"/>
      <c r="BG682" s="19"/>
    </row>
    <row r="683" customFormat="false" ht="15" hidden="false" customHeight="true" outlineLevel="0" collapsed="false">
      <c r="AK683" s="19"/>
      <c r="AL683" s="19"/>
      <c r="AM683" s="19"/>
      <c r="AN683" s="19"/>
      <c r="AO683" s="19"/>
      <c r="AP683" s="19"/>
      <c r="AQ683" s="19"/>
      <c r="AR683" s="19"/>
      <c r="AS683" s="19"/>
      <c r="AT683" s="19"/>
      <c r="AU683" s="19"/>
      <c r="AV683" s="19"/>
      <c r="AW683" s="19"/>
      <c r="AX683" s="19"/>
      <c r="AY683" s="19"/>
      <c r="AZ683" s="19"/>
      <c r="BA683" s="19"/>
      <c r="BB683" s="19"/>
      <c r="BC683" s="19"/>
      <c r="BD683" s="19"/>
      <c r="BE683" s="19"/>
      <c r="BF683" s="19"/>
      <c r="BG683" s="19"/>
    </row>
    <row r="684" customFormat="false" ht="15" hidden="false" customHeight="true" outlineLevel="0" collapsed="false">
      <c r="AK684" s="19"/>
      <c r="AL684" s="19"/>
      <c r="AM684" s="19"/>
      <c r="AN684" s="19"/>
      <c r="AO684" s="19"/>
      <c r="AP684" s="19"/>
      <c r="AQ684" s="19"/>
      <c r="AR684" s="19"/>
      <c r="AS684" s="19"/>
      <c r="AT684" s="19"/>
      <c r="AU684" s="19"/>
      <c r="AV684" s="19"/>
      <c r="AW684" s="19"/>
      <c r="AX684" s="19"/>
      <c r="AY684" s="19"/>
      <c r="AZ684" s="19"/>
      <c r="BA684" s="19"/>
      <c r="BB684" s="19"/>
      <c r="BC684" s="19"/>
      <c r="BD684" s="19"/>
      <c r="BE684" s="19"/>
      <c r="BF684" s="19"/>
      <c r="BG684" s="19"/>
    </row>
    <row r="685" customFormat="false" ht="15" hidden="false" customHeight="true" outlineLevel="0" collapsed="false">
      <c r="AK685" s="19"/>
      <c r="AL685" s="19"/>
      <c r="AM685" s="19"/>
      <c r="AN685" s="19"/>
      <c r="AO685" s="19"/>
      <c r="AP685" s="19"/>
      <c r="AQ685" s="19"/>
      <c r="AR685" s="19"/>
      <c r="AS685" s="19"/>
      <c r="AT685" s="19"/>
      <c r="AU685" s="19"/>
      <c r="AV685" s="19"/>
      <c r="AW685" s="19"/>
      <c r="AX685" s="19"/>
      <c r="AY685" s="19"/>
      <c r="AZ685" s="19"/>
      <c r="BA685" s="19"/>
      <c r="BB685" s="19"/>
      <c r="BC685" s="19"/>
      <c r="BD685" s="19"/>
      <c r="BE685" s="19"/>
      <c r="BF685" s="19"/>
      <c r="BG685" s="19"/>
    </row>
    <row r="686" customFormat="false" ht="15" hidden="false" customHeight="true" outlineLevel="0" collapsed="false">
      <c r="AK686" s="19"/>
      <c r="AL686" s="19"/>
      <c r="AM686" s="19"/>
      <c r="AN686" s="19"/>
      <c r="AO686" s="19"/>
      <c r="AP686" s="19"/>
      <c r="AQ686" s="19"/>
      <c r="AR686" s="19"/>
      <c r="AS686" s="19"/>
      <c r="AT686" s="19"/>
      <c r="AU686" s="19"/>
      <c r="AV686" s="19"/>
      <c r="AW686" s="19"/>
      <c r="AX686" s="19"/>
      <c r="AY686" s="19"/>
      <c r="AZ686" s="19"/>
      <c r="BA686" s="19"/>
      <c r="BB686" s="19"/>
      <c r="BC686" s="19"/>
      <c r="BD686" s="19"/>
      <c r="BE686" s="19"/>
      <c r="BF686" s="19"/>
      <c r="BG686" s="19"/>
    </row>
    <row r="687" customFormat="false" ht="15" hidden="false" customHeight="true" outlineLevel="0" collapsed="false">
      <c r="AK687" s="19"/>
      <c r="AL687" s="19"/>
      <c r="AM687" s="19"/>
      <c r="AN687" s="19"/>
      <c r="AO687" s="19"/>
      <c r="AP687" s="19"/>
      <c r="AQ687" s="19"/>
      <c r="AR687" s="19"/>
      <c r="AS687" s="19"/>
      <c r="AT687" s="19"/>
      <c r="AU687" s="19"/>
      <c r="AV687" s="19"/>
      <c r="AW687" s="19"/>
      <c r="AX687" s="19"/>
      <c r="AY687" s="19"/>
      <c r="AZ687" s="19"/>
      <c r="BA687" s="19"/>
      <c r="BB687" s="19"/>
      <c r="BC687" s="19"/>
      <c r="BD687" s="19"/>
      <c r="BE687" s="19"/>
      <c r="BF687" s="19"/>
      <c r="BG687" s="19"/>
    </row>
    <row r="688" customFormat="false" ht="15" hidden="false" customHeight="true" outlineLevel="0" collapsed="false">
      <c r="AK688" s="19"/>
      <c r="AL688" s="19"/>
      <c r="AM688" s="19"/>
      <c r="AN688" s="19"/>
      <c r="AO688" s="19"/>
      <c r="AP688" s="19"/>
      <c r="AQ688" s="19"/>
      <c r="AR688" s="19"/>
      <c r="AS688" s="19"/>
      <c r="AT688" s="19"/>
      <c r="AU688" s="19"/>
      <c r="AV688" s="19"/>
      <c r="AW688" s="19"/>
      <c r="AX688" s="19"/>
      <c r="AY688" s="19"/>
      <c r="AZ688" s="19"/>
      <c r="BA688" s="19"/>
      <c r="BB688" s="19"/>
      <c r="BC688" s="19"/>
      <c r="BD688" s="19"/>
      <c r="BE688" s="19"/>
      <c r="BF688" s="19"/>
      <c r="BG688" s="19"/>
    </row>
    <row r="689" customFormat="false" ht="15" hidden="false" customHeight="true" outlineLevel="0" collapsed="false">
      <c r="AK689" s="19"/>
      <c r="AL689" s="19"/>
      <c r="AM689" s="19"/>
      <c r="AN689" s="19"/>
      <c r="AO689" s="19"/>
      <c r="AP689" s="19"/>
      <c r="AQ689" s="19"/>
      <c r="AR689" s="19"/>
      <c r="AS689" s="19"/>
      <c r="AT689" s="19"/>
      <c r="AU689" s="19"/>
      <c r="AV689" s="19"/>
      <c r="AW689" s="19"/>
      <c r="AX689" s="19"/>
      <c r="AY689" s="19"/>
      <c r="AZ689" s="19"/>
      <c r="BA689" s="19"/>
      <c r="BB689" s="19"/>
      <c r="BC689" s="19"/>
      <c r="BD689" s="19"/>
      <c r="BE689" s="19"/>
      <c r="BF689" s="19"/>
      <c r="BG689" s="19"/>
    </row>
    <row r="690" customFormat="false" ht="15" hidden="false" customHeight="true" outlineLevel="0" collapsed="false">
      <c r="AK690" s="19"/>
      <c r="AL690" s="19"/>
      <c r="AM690" s="19"/>
      <c r="AN690" s="19"/>
      <c r="AO690" s="19"/>
      <c r="AP690" s="19"/>
      <c r="AQ690" s="19"/>
      <c r="AR690" s="19"/>
      <c r="AS690" s="19"/>
      <c r="AT690" s="19"/>
      <c r="AU690" s="19"/>
      <c r="AV690" s="19"/>
      <c r="AW690" s="19"/>
      <c r="AX690" s="19"/>
      <c r="AY690" s="19"/>
      <c r="AZ690" s="19"/>
      <c r="BA690" s="19"/>
      <c r="BB690" s="19"/>
      <c r="BC690" s="19"/>
      <c r="BD690" s="19"/>
      <c r="BE690" s="19"/>
      <c r="BF690" s="19"/>
      <c r="BG690" s="19"/>
    </row>
    <row r="691" customFormat="false" ht="15" hidden="false" customHeight="true" outlineLevel="0" collapsed="false">
      <c r="AK691" s="19"/>
      <c r="AL691" s="19"/>
      <c r="AM691" s="19"/>
      <c r="AN691" s="19"/>
      <c r="AO691" s="19"/>
      <c r="AP691" s="19"/>
      <c r="AQ691" s="19"/>
      <c r="AR691" s="19"/>
      <c r="AS691" s="19"/>
      <c r="AT691" s="19"/>
      <c r="AU691" s="19"/>
      <c r="AV691" s="19"/>
      <c r="AW691" s="19"/>
      <c r="AX691" s="19"/>
      <c r="AY691" s="19"/>
      <c r="AZ691" s="19"/>
      <c r="BA691" s="19"/>
      <c r="BB691" s="19"/>
      <c r="BC691" s="19"/>
      <c r="BD691" s="19"/>
      <c r="BE691" s="19"/>
      <c r="BF691" s="19"/>
      <c r="BG691" s="19"/>
    </row>
    <row r="692" customFormat="false" ht="15" hidden="false" customHeight="true" outlineLevel="0" collapsed="false">
      <c r="AK692" s="19"/>
      <c r="AL692" s="19"/>
      <c r="AM692" s="19"/>
      <c r="AN692" s="19"/>
      <c r="AO692" s="19"/>
      <c r="AP692" s="19"/>
      <c r="AQ692" s="19"/>
      <c r="AR692" s="19"/>
      <c r="AS692" s="19"/>
      <c r="AT692" s="19"/>
      <c r="AU692" s="19"/>
      <c r="AV692" s="19"/>
      <c r="AW692" s="19"/>
      <c r="AX692" s="19"/>
      <c r="AY692" s="19"/>
      <c r="AZ692" s="19"/>
      <c r="BA692" s="19"/>
      <c r="BB692" s="19"/>
      <c r="BC692" s="19"/>
      <c r="BD692" s="19"/>
      <c r="BE692" s="19"/>
      <c r="BF692" s="19"/>
      <c r="BG692" s="19"/>
    </row>
    <row r="693" customFormat="false" ht="15" hidden="false" customHeight="true" outlineLevel="0" collapsed="false">
      <c r="AK693" s="19"/>
      <c r="AL693" s="19"/>
      <c r="AM693" s="19"/>
      <c r="AN693" s="19"/>
      <c r="AO693" s="19"/>
      <c r="AP693" s="19"/>
      <c r="AQ693" s="19"/>
      <c r="AR693" s="19"/>
      <c r="AS693" s="19"/>
      <c r="AT693" s="19"/>
      <c r="AU693" s="19"/>
      <c r="AV693" s="19"/>
      <c r="AW693" s="19"/>
      <c r="AX693" s="19"/>
      <c r="AY693" s="19"/>
      <c r="AZ693" s="19"/>
      <c r="BA693" s="19"/>
      <c r="BB693" s="19"/>
      <c r="BC693" s="19"/>
      <c r="BD693" s="19"/>
      <c r="BE693" s="19"/>
      <c r="BF693" s="19"/>
      <c r="BG693" s="19"/>
    </row>
    <row r="694" customFormat="false" ht="15" hidden="false" customHeight="true" outlineLevel="0" collapsed="false">
      <c r="AK694" s="19"/>
      <c r="AL694" s="19"/>
      <c r="AM694" s="19"/>
      <c r="AN694" s="19"/>
      <c r="AO694" s="19"/>
      <c r="AP694" s="19"/>
      <c r="AQ694" s="19"/>
      <c r="AR694" s="19"/>
      <c r="AS694" s="19"/>
      <c r="AT694" s="19"/>
      <c r="AU694" s="19"/>
      <c r="AV694" s="19"/>
      <c r="AW694" s="19"/>
      <c r="AX694" s="19"/>
      <c r="AY694" s="19"/>
      <c r="AZ694" s="19"/>
      <c r="BA694" s="19"/>
      <c r="BB694" s="19"/>
      <c r="BC694" s="19"/>
      <c r="BD694" s="19"/>
      <c r="BE694" s="19"/>
      <c r="BF694" s="19"/>
      <c r="BG694" s="19"/>
    </row>
    <row r="695" customFormat="false" ht="15" hidden="false" customHeight="true" outlineLevel="0" collapsed="false">
      <c r="AK695" s="19"/>
      <c r="AL695" s="19"/>
      <c r="AM695" s="19"/>
      <c r="AN695" s="19"/>
      <c r="AO695" s="19"/>
      <c r="AP695" s="19"/>
      <c r="AQ695" s="19"/>
      <c r="AR695" s="19"/>
      <c r="AS695" s="19"/>
      <c r="AT695" s="19"/>
      <c r="AU695" s="19"/>
      <c r="AV695" s="19"/>
      <c r="AW695" s="19"/>
      <c r="AX695" s="19"/>
      <c r="AY695" s="19"/>
      <c r="AZ695" s="19"/>
      <c r="BA695" s="19"/>
      <c r="BB695" s="19"/>
      <c r="BC695" s="19"/>
      <c r="BD695" s="19"/>
      <c r="BE695" s="19"/>
      <c r="BF695" s="19"/>
      <c r="BG695" s="19"/>
    </row>
    <row r="696" customFormat="false" ht="15" hidden="false" customHeight="true" outlineLevel="0" collapsed="false">
      <c r="AK696" s="19"/>
      <c r="AL696" s="19"/>
      <c r="AM696" s="19"/>
      <c r="AN696" s="19"/>
      <c r="AO696" s="19"/>
      <c r="AP696" s="19"/>
      <c r="AQ696" s="19"/>
      <c r="AR696" s="19"/>
      <c r="AS696" s="19"/>
      <c r="AT696" s="19"/>
      <c r="AU696" s="19"/>
      <c r="AV696" s="19"/>
      <c r="AW696" s="19"/>
      <c r="AX696" s="19"/>
      <c r="AY696" s="19"/>
      <c r="AZ696" s="19"/>
      <c r="BA696" s="19"/>
      <c r="BB696" s="19"/>
      <c r="BC696" s="19"/>
      <c r="BD696" s="19"/>
      <c r="BE696" s="19"/>
      <c r="BF696" s="19"/>
      <c r="BG696" s="19"/>
    </row>
    <row r="697" customFormat="false" ht="15" hidden="false" customHeight="true" outlineLevel="0" collapsed="false">
      <c r="AK697" s="19"/>
      <c r="AL697" s="19"/>
      <c r="AM697" s="19"/>
      <c r="AN697" s="19"/>
      <c r="AO697" s="19"/>
      <c r="AP697" s="19"/>
      <c r="AQ697" s="19"/>
      <c r="AR697" s="19"/>
      <c r="AS697" s="19"/>
      <c r="AT697" s="19"/>
      <c r="AU697" s="19"/>
      <c r="AV697" s="19"/>
      <c r="AW697" s="19"/>
      <c r="AX697" s="19"/>
      <c r="AY697" s="19"/>
      <c r="AZ697" s="19"/>
      <c r="BA697" s="19"/>
      <c r="BB697" s="19"/>
      <c r="BC697" s="19"/>
      <c r="BD697" s="19"/>
      <c r="BE697" s="19"/>
      <c r="BF697" s="19"/>
      <c r="BG697" s="19"/>
    </row>
    <row r="698" customFormat="false" ht="15" hidden="false" customHeight="true" outlineLevel="0" collapsed="false">
      <c r="AK698" s="19"/>
      <c r="AL698" s="19"/>
      <c r="AM698" s="19"/>
      <c r="AN698" s="19"/>
      <c r="AO698" s="19"/>
      <c r="AP698" s="19"/>
      <c r="AQ698" s="19"/>
      <c r="AR698" s="19"/>
      <c r="AS698" s="19"/>
      <c r="AT698" s="19"/>
      <c r="AU698" s="19"/>
      <c r="AV698" s="19"/>
      <c r="AW698" s="19"/>
      <c r="AX698" s="19"/>
      <c r="AY698" s="19"/>
      <c r="AZ698" s="19"/>
      <c r="BA698" s="19"/>
      <c r="BB698" s="19"/>
      <c r="BC698" s="19"/>
      <c r="BD698" s="19"/>
      <c r="BE698" s="19"/>
      <c r="BF698" s="19"/>
      <c r="BG698" s="19"/>
    </row>
    <row r="699" customFormat="false" ht="15" hidden="false" customHeight="true" outlineLevel="0" collapsed="false">
      <c r="AK699" s="19"/>
      <c r="AL699" s="19"/>
      <c r="AM699" s="19"/>
      <c r="AN699" s="19"/>
      <c r="AO699" s="19"/>
      <c r="AP699" s="19"/>
      <c r="AQ699" s="19"/>
      <c r="AR699" s="19"/>
      <c r="AS699" s="19"/>
      <c r="AT699" s="19"/>
      <c r="AU699" s="19"/>
      <c r="AV699" s="19"/>
      <c r="AW699" s="19"/>
      <c r="AX699" s="19"/>
      <c r="AY699" s="19"/>
      <c r="AZ699" s="19"/>
      <c r="BA699" s="19"/>
      <c r="BB699" s="19"/>
      <c r="BC699" s="19"/>
      <c r="BD699" s="19"/>
      <c r="BE699" s="19"/>
      <c r="BF699" s="19"/>
      <c r="BG699" s="19"/>
    </row>
    <row r="700" customFormat="false" ht="15" hidden="false" customHeight="true" outlineLevel="0" collapsed="false">
      <c r="AK700" s="19"/>
      <c r="AL700" s="19"/>
      <c r="AM700" s="19"/>
      <c r="AN700" s="19"/>
      <c r="AO700" s="19"/>
      <c r="AP700" s="19"/>
      <c r="AQ700" s="19"/>
      <c r="AR700" s="19"/>
      <c r="AS700" s="19"/>
      <c r="AT700" s="19"/>
      <c r="AU700" s="19"/>
      <c r="AV700" s="19"/>
      <c r="AW700" s="19"/>
      <c r="AX700" s="19"/>
      <c r="AY700" s="19"/>
      <c r="AZ700" s="19"/>
      <c r="BA700" s="19"/>
      <c r="BB700" s="19"/>
      <c r="BC700" s="19"/>
      <c r="BD700" s="19"/>
      <c r="BE700" s="19"/>
      <c r="BF700" s="19"/>
      <c r="BG700" s="19"/>
    </row>
    <row r="701" customFormat="false" ht="15" hidden="false" customHeight="true" outlineLevel="0" collapsed="false">
      <c r="AK701" s="19"/>
      <c r="AL701" s="19"/>
      <c r="AM701" s="19"/>
      <c r="AN701" s="19"/>
      <c r="AO701" s="19"/>
      <c r="AP701" s="19"/>
      <c r="AQ701" s="19"/>
      <c r="AR701" s="19"/>
      <c r="AS701" s="19"/>
      <c r="AT701" s="19"/>
      <c r="AU701" s="19"/>
      <c r="AV701" s="19"/>
      <c r="AW701" s="19"/>
      <c r="AX701" s="19"/>
      <c r="AY701" s="19"/>
      <c r="AZ701" s="19"/>
      <c r="BA701" s="19"/>
      <c r="BB701" s="19"/>
      <c r="BC701" s="19"/>
      <c r="BD701" s="19"/>
      <c r="BE701" s="19"/>
      <c r="BF701" s="19"/>
      <c r="BG701" s="19"/>
    </row>
    <row r="702" customFormat="false" ht="15" hidden="false" customHeight="true" outlineLevel="0" collapsed="false">
      <c r="AK702" s="19"/>
      <c r="AL702" s="19"/>
      <c r="AM702" s="19"/>
      <c r="AN702" s="19"/>
      <c r="AO702" s="19"/>
      <c r="AP702" s="19"/>
      <c r="AQ702" s="19"/>
      <c r="AR702" s="19"/>
      <c r="AS702" s="19"/>
      <c r="AT702" s="19"/>
      <c r="AU702" s="19"/>
      <c r="AV702" s="19"/>
      <c r="AW702" s="19"/>
      <c r="AX702" s="19"/>
      <c r="AY702" s="19"/>
      <c r="AZ702" s="19"/>
      <c r="BA702" s="19"/>
      <c r="BB702" s="19"/>
      <c r="BC702" s="19"/>
      <c r="BD702" s="19"/>
      <c r="BE702" s="19"/>
      <c r="BF702" s="19"/>
      <c r="BG702" s="19"/>
    </row>
    <row r="703" customFormat="false" ht="15" hidden="false" customHeight="true" outlineLevel="0" collapsed="false">
      <c r="AK703" s="19"/>
      <c r="AL703" s="19"/>
      <c r="AM703" s="19"/>
      <c r="AN703" s="19"/>
      <c r="AO703" s="19"/>
      <c r="AP703" s="19"/>
      <c r="AQ703" s="19"/>
      <c r="AR703" s="19"/>
      <c r="AS703" s="19"/>
      <c r="AT703" s="19"/>
      <c r="AU703" s="19"/>
      <c r="AV703" s="19"/>
      <c r="AW703" s="19"/>
      <c r="AX703" s="19"/>
      <c r="AY703" s="19"/>
      <c r="AZ703" s="19"/>
      <c r="BA703" s="19"/>
      <c r="BB703" s="19"/>
      <c r="BC703" s="19"/>
      <c r="BD703" s="19"/>
      <c r="BE703" s="19"/>
      <c r="BF703" s="19"/>
      <c r="BG703" s="19"/>
    </row>
    <row r="704" customFormat="false" ht="15" hidden="false" customHeight="true" outlineLevel="0" collapsed="false">
      <c r="AK704" s="19"/>
      <c r="AL704" s="19"/>
      <c r="AM704" s="19"/>
      <c r="AN704" s="19"/>
      <c r="AO704" s="19"/>
      <c r="AP704" s="19"/>
      <c r="AQ704" s="19"/>
      <c r="AR704" s="19"/>
      <c r="AS704" s="19"/>
      <c r="AT704" s="19"/>
      <c r="AU704" s="19"/>
      <c r="AV704" s="19"/>
      <c r="AW704" s="19"/>
      <c r="AX704" s="19"/>
      <c r="AY704" s="19"/>
      <c r="AZ704" s="19"/>
      <c r="BA704" s="19"/>
      <c r="BB704" s="19"/>
      <c r="BC704" s="19"/>
      <c r="BD704" s="19"/>
      <c r="BE704" s="19"/>
      <c r="BF704" s="19"/>
      <c r="BG704" s="19"/>
    </row>
    <row r="705" customFormat="false" ht="15" hidden="false" customHeight="true" outlineLevel="0" collapsed="false">
      <c r="AK705" s="19"/>
      <c r="AL705" s="19"/>
      <c r="AM705" s="19"/>
      <c r="AN705" s="19"/>
      <c r="AO705" s="19"/>
      <c r="AP705" s="19"/>
      <c r="AQ705" s="19"/>
      <c r="AR705" s="19"/>
      <c r="AS705" s="19"/>
      <c r="AT705" s="19"/>
      <c r="AU705" s="19"/>
      <c r="AV705" s="19"/>
      <c r="AW705" s="19"/>
      <c r="AX705" s="19"/>
      <c r="AY705" s="19"/>
      <c r="AZ705" s="19"/>
      <c r="BA705" s="19"/>
      <c r="BB705" s="19"/>
      <c r="BC705" s="19"/>
      <c r="BD705" s="19"/>
      <c r="BE705" s="19"/>
      <c r="BF705" s="19"/>
      <c r="BG705" s="19"/>
    </row>
    <row r="706" customFormat="false" ht="15" hidden="false" customHeight="true" outlineLevel="0" collapsed="false">
      <c r="AK706" s="19"/>
      <c r="AL706" s="19"/>
      <c r="AM706" s="19"/>
      <c r="AN706" s="19"/>
      <c r="AO706" s="19"/>
      <c r="AP706" s="19"/>
      <c r="AQ706" s="19"/>
      <c r="AR706" s="19"/>
      <c r="AS706" s="19"/>
      <c r="AT706" s="19"/>
      <c r="AU706" s="19"/>
      <c r="AV706" s="19"/>
      <c r="AW706" s="19"/>
      <c r="AX706" s="19"/>
      <c r="AY706" s="19"/>
      <c r="AZ706" s="19"/>
      <c r="BA706" s="19"/>
      <c r="BB706" s="19"/>
      <c r="BC706" s="19"/>
      <c r="BD706" s="19"/>
      <c r="BE706" s="19"/>
      <c r="BF706" s="19"/>
      <c r="BG706" s="19"/>
    </row>
    <row r="707" customFormat="false" ht="15" hidden="false" customHeight="true" outlineLevel="0" collapsed="false">
      <c r="AK707" s="19"/>
      <c r="AL707" s="19"/>
      <c r="AM707" s="19"/>
      <c r="AN707" s="19"/>
      <c r="AO707" s="19"/>
      <c r="AP707" s="19"/>
      <c r="AQ707" s="19"/>
      <c r="AR707" s="19"/>
      <c r="AS707" s="19"/>
      <c r="AT707" s="19"/>
      <c r="AU707" s="19"/>
      <c r="AV707" s="19"/>
      <c r="AW707" s="19"/>
      <c r="AX707" s="19"/>
      <c r="AY707" s="19"/>
      <c r="AZ707" s="19"/>
      <c r="BA707" s="19"/>
      <c r="BB707" s="19"/>
      <c r="BC707" s="19"/>
      <c r="BD707" s="19"/>
      <c r="BE707" s="19"/>
      <c r="BF707" s="19"/>
      <c r="BG707" s="19"/>
    </row>
    <row r="708" customFormat="false" ht="15" hidden="false" customHeight="true" outlineLevel="0" collapsed="false">
      <c r="AK708" s="19"/>
      <c r="AL708" s="19"/>
      <c r="AM708" s="19"/>
      <c r="AN708" s="19"/>
      <c r="AO708" s="19"/>
      <c r="AP708" s="19"/>
      <c r="AQ708" s="19"/>
      <c r="AR708" s="19"/>
      <c r="AS708" s="19"/>
      <c r="AT708" s="19"/>
      <c r="AU708" s="19"/>
      <c r="AV708" s="19"/>
      <c r="AW708" s="19"/>
      <c r="AX708" s="19"/>
      <c r="AY708" s="19"/>
      <c r="AZ708" s="19"/>
      <c r="BA708" s="19"/>
      <c r="BB708" s="19"/>
      <c r="BC708" s="19"/>
      <c r="BD708" s="19"/>
      <c r="BE708" s="19"/>
      <c r="BF708" s="19"/>
      <c r="BG708" s="19"/>
    </row>
    <row r="709" customFormat="false" ht="15" hidden="false" customHeight="true" outlineLevel="0" collapsed="false">
      <c r="AK709" s="19"/>
      <c r="AL709" s="19"/>
      <c r="AM709" s="19"/>
      <c r="AN709" s="19"/>
      <c r="AO709" s="19"/>
      <c r="AP709" s="19"/>
      <c r="AQ709" s="19"/>
      <c r="AR709" s="19"/>
      <c r="AS709" s="19"/>
      <c r="AT709" s="19"/>
      <c r="AU709" s="19"/>
      <c r="AV709" s="19"/>
      <c r="AW709" s="19"/>
      <c r="AX709" s="19"/>
      <c r="AY709" s="19"/>
      <c r="AZ709" s="19"/>
      <c r="BA709" s="19"/>
      <c r="BB709" s="19"/>
      <c r="BC709" s="19"/>
      <c r="BD709" s="19"/>
      <c r="BE709" s="19"/>
      <c r="BF709" s="19"/>
      <c r="BG709" s="19"/>
    </row>
    <row r="710" customFormat="false" ht="15" hidden="false" customHeight="true" outlineLevel="0" collapsed="false">
      <c r="AK710" s="19"/>
      <c r="AL710" s="19"/>
      <c r="AM710" s="19"/>
      <c r="AN710" s="19"/>
      <c r="AO710" s="19"/>
      <c r="AP710" s="19"/>
      <c r="AQ710" s="19"/>
      <c r="AR710" s="19"/>
      <c r="AS710" s="19"/>
      <c r="AT710" s="19"/>
      <c r="AU710" s="19"/>
      <c r="AV710" s="19"/>
      <c r="AW710" s="19"/>
      <c r="AX710" s="19"/>
      <c r="AY710" s="19"/>
      <c r="AZ710" s="19"/>
      <c r="BA710" s="19"/>
      <c r="BB710" s="19"/>
      <c r="BC710" s="19"/>
      <c r="BD710" s="19"/>
      <c r="BE710" s="19"/>
      <c r="BF710" s="19"/>
      <c r="BG710" s="19"/>
    </row>
    <row r="711" customFormat="false" ht="15" hidden="false" customHeight="true" outlineLevel="0" collapsed="false">
      <c r="AK711" s="19"/>
      <c r="AL711" s="19"/>
      <c r="AM711" s="19"/>
      <c r="AN711" s="19"/>
      <c r="AO711" s="19"/>
      <c r="AP711" s="19"/>
      <c r="AQ711" s="19"/>
      <c r="AR711" s="19"/>
      <c r="AS711" s="19"/>
      <c r="AT711" s="19"/>
      <c r="AU711" s="19"/>
      <c r="AV711" s="19"/>
      <c r="AW711" s="19"/>
      <c r="AX711" s="19"/>
      <c r="AY711" s="19"/>
      <c r="AZ711" s="19"/>
      <c r="BA711" s="19"/>
      <c r="BB711" s="19"/>
      <c r="BC711" s="19"/>
      <c r="BD711" s="19"/>
      <c r="BE711" s="19"/>
      <c r="BF711" s="19"/>
      <c r="BG711" s="19"/>
    </row>
    <row r="712" customFormat="false" ht="15" hidden="false" customHeight="true" outlineLevel="0" collapsed="false">
      <c r="AK712" s="19"/>
      <c r="AL712" s="19"/>
      <c r="AM712" s="19"/>
      <c r="AN712" s="19"/>
      <c r="AO712" s="19"/>
      <c r="AP712" s="19"/>
      <c r="AQ712" s="19"/>
      <c r="AR712" s="19"/>
      <c r="AS712" s="19"/>
      <c r="AT712" s="19"/>
      <c r="AU712" s="19"/>
      <c r="AV712" s="19"/>
      <c r="AW712" s="19"/>
      <c r="AX712" s="19"/>
      <c r="AY712" s="19"/>
      <c r="AZ712" s="19"/>
      <c r="BA712" s="19"/>
      <c r="BB712" s="19"/>
      <c r="BC712" s="19"/>
      <c r="BD712" s="19"/>
      <c r="BE712" s="19"/>
      <c r="BF712" s="19"/>
      <c r="BG712" s="19"/>
    </row>
    <row r="713" customFormat="false" ht="15" hidden="false" customHeight="true" outlineLevel="0" collapsed="false">
      <c r="AK713" s="19"/>
      <c r="AL713" s="19"/>
      <c r="AM713" s="19"/>
      <c r="AN713" s="19"/>
      <c r="AO713" s="19"/>
      <c r="AP713" s="19"/>
      <c r="AQ713" s="19"/>
      <c r="AR713" s="19"/>
      <c r="AS713" s="19"/>
      <c r="AT713" s="19"/>
      <c r="AU713" s="19"/>
      <c r="AV713" s="19"/>
      <c r="AW713" s="19"/>
      <c r="AX713" s="19"/>
      <c r="AY713" s="19"/>
      <c r="AZ713" s="19"/>
      <c r="BA713" s="19"/>
      <c r="BB713" s="19"/>
      <c r="BC713" s="19"/>
      <c r="BD713" s="19"/>
      <c r="BE713" s="19"/>
      <c r="BF713" s="19"/>
      <c r="BG713" s="19"/>
    </row>
    <row r="714" customFormat="false" ht="15" hidden="false" customHeight="true" outlineLevel="0" collapsed="false">
      <c r="AK714" s="19"/>
      <c r="AL714" s="19"/>
      <c r="AM714" s="19"/>
      <c r="AN714" s="19"/>
      <c r="AO714" s="19"/>
      <c r="AP714" s="19"/>
      <c r="AQ714" s="19"/>
      <c r="AR714" s="19"/>
      <c r="AS714" s="19"/>
      <c r="AT714" s="19"/>
      <c r="AU714" s="19"/>
      <c r="AV714" s="19"/>
      <c r="AW714" s="19"/>
      <c r="AX714" s="19"/>
      <c r="AY714" s="19"/>
      <c r="AZ714" s="19"/>
      <c r="BA714" s="19"/>
      <c r="BB714" s="19"/>
      <c r="BC714" s="19"/>
      <c r="BD714" s="19"/>
      <c r="BE714" s="19"/>
      <c r="BF714" s="19"/>
      <c r="BG714" s="19"/>
    </row>
    <row r="715" customFormat="false" ht="15" hidden="false" customHeight="true" outlineLevel="0" collapsed="false">
      <c r="AK715" s="19"/>
      <c r="AL715" s="19"/>
      <c r="AM715" s="19"/>
      <c r="AN715" s="19"/>
      <c r="AO715" s="19"/>
      <c r="AP715" s="19"/>
      <c r="AQ715" s="19"/>
      <c r="AR715" s="19"/>
      <c r="AS715" s="19"/>
      <c r="AT715" s="19"/>
      <c r="AU715" s="19"/>
      <c r="AV715" s="19"/>
      <c r="AW715" s="19"/>
      <c r="AX715" s="19"/>
      <c r="AY715" s="19"/>
      <c r="AZ715" s="19"/>
      <c r="BA715" s="19"/>
      <c r="BB715" s="19"/>
      <c r="BC715" s="19"/>
      <c r="BD715" s="19"/>
      <c r="BE715" s="19"/>
      <c r="BF715" s="19"/>
      <c r="BG715" s="19"/>
    </row>
    <row r="716" customFormat="false" ht="15" hidden="false" customHeight="true" outlineLevel="0" collapsed="false">
      <c r="AK716" s="19"/>
      <c r="AL716" s="19"/>
      <c r="AM716" s="19"/>
      <c r="AN716" s="19"/>
      <c r="AO716" s="19"/>
      <c r="AP716" s="19"/>
      <c r="AQ716" s="19"/>
      <c r="AR716" s="19"/>
      <c r="AS716" s="19"/>
      <c r="AT716" s="19"/>
      <c r="AU716" s="19"/>
      <c r="AV716" s="19"/>
      <c r="AW716" s="19"/>
      <c r="AX716" s="19"/>
      <c r="AY716" s="19"/>
      <c r="AZ716" s="19"/>
      <c r="BA716" s="19"/>
      <c r="BB716" s="19"/>
      <c r="BC716" s="19"/>
      <c r="BD716" s="19"/>
      <c r="BE716" s="19"/>
      <c r="BF716" s="19"/>
      <c r="BG716" s="19"/>
    </row>
    <row r="717" customFormat="false" ht="15" hidden="false" customHeight="true" outlineLevel="0" collapsed="false">
      <c r="AK717" s="19"/>
      <c r="AL717" s="19"/>
      <c r="AM717" s="19"/>
      <c r="AN717" s="19"/>
      <c r="AO717" s="19"/>
      <c r="AP717" s="19"/>
      <c r="AQ717" s="19"/>
      <c r="AR717" s="19"/>
      <c r="AS717" s="19"/>
      <c r="AT717" s="19"/>
      <c r="AU717" s="19"/>
      <c r="AV717" s="19"/>
      <c r="AW717" s="19"/>
      <c r="AX717" s="19"/>
      <c r="AY717" s="19"/>
      <c r="AZ717" s="19"/>
      <c r="BA717" s="19"/>
      <c r="BB717" s="19"/>
      <c r="BC717" s="19"/>
      <c r="BD717" s="19"/>
      <c r="BE717" s="19"/>
      <c r="BF717" s="19"/>
      <c r="BG717" s="19"/>
    </row>
    <row r="718" customFormat="false" ht="15" hidden="false" customHeight="true" outlineLevel="0" collapsed="false">
      <c r="AK718" s="19"/>
      <c r="AL718" s="19"/>
      <c r="AM718" s="19"/>
      <c r="AN718" s="19"/>
      <c r="AO718" s="19"/>
      <c r="AP718" s="19"/>
      <c r="AQ718" s="19"/>
      <c r="AR718" s="19"/>
      <c r="AS718" s="19"/>
      <c r="AT718" s="19"/>
      <c r="AU718" s="19"/>
      <c r="AV718" s="19"/>
      <c r="AW718" s="19"/>
      <c r="AX718" s="19"/>
      <c r="AY718" s="19"/>
      <c r="AZ718" s="19"/>
      <c r="BA718" s="19"/>
      <c r="BB718" s="19"/>
      <c r="BC718" s="19"/>
      <c r="BD718" s="19"/>
      <c r="BE718" s="19"/>
      <c r="BF718" s="19"/>
      <c r="BG718" s="19"/>
    </row>
    <row r="719" customFormat="false" ht="15" hidden="false" customHeight="true" outlineLevel="0" collapsed="false">
      <c r="AK719" s="19"/>
      <c r="AL719" s="19"/>
      <c r="AM719" s="19"/>
      <c r="AN719" s="19"/>
      <c r="AO719" s="19"/>
      <c r="AP719" s="19"/>
      <c r="AQ719" s="19"/>
      <c r="AR719" s="19"/>
      <c r="AS719" s="19"/>
      <c r="AT719" s="19"/>
      <c r="AU719" s="19"/>
      <c r="AV719" s="19"/>
      <c r="AW719" s="19"/>
      <c r="AX719" s="19"/>
      <c r="AY719" s="19"/>
      <c r="AZ719" s="19"/>
      <c r="BA719" s="19"/>
      <c r="BB719" s="19"/>
      <c r="BC719" s="19"/>
      <c r="BD719" s="19"/>
      <c r="BE719" s="19"/>
      <c r="BF719" s="19"/>
      <c r="BG719" s="19"/>
    </row>
    <row r="720" customFormat="false" ht="15" hidden="false" customHeight="true" outlineLevel="0" collapsed="false">
      <c r="AK720" s="19"/>
      <c r="AL720" s="19"/>
      <c r="AM720" s="19"/>
      <c r="AN720" s="19"/>
      <c r="AO720" s="19"/>
      <c r="AP720" s="19"/>
      <c r="AQ720" s="19"/>
      <c r="AR720" s="19"/>
      <c r="AS720" s="19"/>
      <c r="AT720" s="19"/>
      <c r="AU720" s="19"/>
      <c r="AV720" s="19"/>
      <c r="AW720" s="19"/>
      <c r="AX720" s="19"/>
      <c r="AY720" s="19"/>
      <c r="AZ720" s="19"/>
      <c r="BA720" s="19"/>
      <c r="BB720" s="19"/>
      <c r="BC720" s="19"/>
      <c r="BD720" s="19"/>
      <c r="BE720" s="19"/>
      <c r="BF720" s="19"/>
      <c r="BG720" s="19"/>
    </row>
    <row r="721" customFormat="false" ht="15" hidden="false" customHeight="true" outlineLevel="0" collapsed="false">
      <c r="AK721" s="19"/>
      <c r="AL721" s="19"/>
      <c r="AM721" s="19"/>
      <c r="AN721" s="19"/>
      <c r="AO721" s="19"/>
      <c r="AP721" s="19"/>
      <c r="AQ721" s="19"/>
      <c r="AR721" s="19"/>
      <c r="AS721" s="19"/>
      <c r="AT721" s="19"/>
      <c r="AU721" s="19"/>
      <c r="AV721" s="19"/>
      <c r="AW721" s="19"/>
      <c r="AX721" s="19"/>
      <c r="AY721" s="19"/>
      <c r="AZ721" s="19"/>
      <c r="BA721" s="19"/>
      <c r="BB721" s="19"/>
      <c r="BC721" s="19"/>
      <c r="BD721" s="19"/>
      <c r="BE721" s="19"/>
      <c r="BF721" s="19"/>
      <c r="BG721" s="19"/>
    </row>
    <row r="722" customFormat="false" ht="15" hidden="false" customHeight="true" outlineLevel="0" collapsed="false">
      <c r="AK722" s="19"/>
      <c r="AL722" s="19"/>
      <c r="AM722" s="19"/>
      <c r="AN722" s="19"/>
      <c r="AO722" s="19"/>
      <c r="AP722" s="19"/>
      <c r="AQ722" s="19"/>
      <c r="AR722" s="19"/>
      <c r="AS722" s="19"/>
      <c r="AT722" s="19"/>
      <c r="AU722" s="19"/>
      <c r="AV722" s="19"/>
      <c r="AW722" s="19"/>
      <c r="AX722" s="19"/>
      <c r="AY722" s="19"/>
      <c r="AZ722" s="19"/>
      <c r="BA722" s="19"/>
      <c r="BB722" s="19"/>
      <c r="BC722" s="19"/>
      <c r="BD722" s="19"/>
      <c r="BE722" s="19"/>
      <c r="BF722" s="19"/>
      <c r="BG722" s="19"/>
    </row>
    <row r="723" customFormat="false" ht="15" hidden="false" customHeight="true" outlineLevel="0" collapsed="false">
      <c r="AK723" s="19"/>
      <c r="AL723" s="19"/>
      <c r="AM723" s="19"/>
      <c r="AN723" s="19"/>
      <c r="AO723" s="19"/>
      <c r="AP723" s="19"/>
      <c r="AQ723" s="19"/>
      <c r="AR723" s="19"/>
      <c r="AS723" s="19"/>
      <c r="AT723" s="19"/>
      <c r="AU723" s="19"/>
      <c r="AV723" s="19"/>
      <c r="AW723" s="19"/>
      <c r="AX723" s="19"/>
      <c r="AY723" s="19"/>
      <c r="AZ723" s="19"/>
      <c r="BA723" s="19"/>
      <c r="BB723" s="19"/>
      <c r="BC723" s="19"/>
      <c r="BD723" s="19"/>
      <c r="BE723" s="19"/>
      <c r="BF723" s="19"/>
      <c r="BG723" s="19"/>
    </row>
    <row r="724" customFormat="false" ht="15" hidden="false" customHeight="true" outlineLevel="0" collapsed="false">
      <c r="AK724" s="19"/>
      <c r="AL724" s="19"/>
      <c r="AM724" s="19"/>
      <c r="AN724" s="19"/>
      <c r="AO724" s="19"/>
      <c r="AP724" s="19"/>
      <c r="AQ724" s="19"/>
      <c r="AR724" s="19"/>
      <c r="AS724" s="19"/>
      <c r="AT724" s="19"/>
      <c r="AU724" s="19"/>
      <c r="AV724" s="19"/>
      <c r="AW724" s="19"/>
      <c r="AX724" s="19"/>
      <c r="AY724" s="19"/>
      <c r="AZ724" s="19"/>
      <c r="BA724" s="19"/>
      <c r="BB724" s="19"/>
      <c r="BC724" s="19"/>
      <c r="BD724" s="19"/>
      <c r="BE724" s="19"/>
      <c r="BF724" s="19"/>
      <c r="BG724" s="19"/>
    </row>
    <row r="725" customFormat="false" ht="15" hidden="false" customHeight="true" outlineLevel="0" collapsed="false">
      <c r="AK725" s="19"/>
      <c r="AL725" s="19"/>
      <c r="AM725" s="19"/>
      <c r="AN725" s="19"/>
      <c r="AO725" s="19"/>
      <c r="AP725" s="19"/>
      <c r="AQ725" s="19"/>
      <c r="AR725" s="19"/>
      <c r="AS725" s="19"/>
      <c r="AT725" s="19"/>
      <c r="AU725" s="19"/>
      <c r="AV725" s="19"/>
      <c r="AW725" s="19"/>
      <c r="AX725" s="19"/>
      <c r="AY725" s="19"/>
      <c r="AZ725" s="19"/>
      <c r="BA725" s="19"/>
      <c r="BB725" s="19"/>
      <c r="BC725" s="19"/>
      <c r="BD725" s="19"/>
      <c r="BE725" s="19"/>
      <c r="BF725" s="19"/>
      <c r="BG725" s="19"/>
    </row>
    <row r="726" customFormat="false" ht="15" hidden="false" customHeight="true" outlineLevel="0" collapsed="false">
      <c r="AK726" s="19"/>
      <c r="AL726" s="19"/>
      <c r="AM726" s="19"/>
      <c r="AN726" s="19"/>
      <c r="AO726" s="19"/>
      <c r="AP726" s="19"/>
      <c r="AQ726" s="19"/>
      <c r="AR726" s="19"/>
      <c r="AS726" s="19"/>
      <c r="AT726" s="19"/>
      <c r="AU726" s="19"/>
      <c r="AV726" s="19"/>
      <c r="AW726" s="19"/>
      <c r="AX726" s="19"/>
      <c r="AY726" s="19"/>
      <c r="AZ726" s="19"/>
      <c r="BA726" s="19"/>
      <c r="BB726" s="19"/>
      <c r="BC726" s="19"/>
      <c r="BD726" s="19"/>
      <c r="BE726" s="19"/>
      <c r="BF726" s="19"/>
      <c r="BG726" s="19"/>
    </row>
    <row r="727" customFormat="false" ht="15" hidden="false" customHeight="true" outlineLevel="0" collapsed="false">
      <c r="AK727" s="19"/>
      <c r="AL727" s="19"/>
      <c r="AM727" s="19"/>
      <c r="AN727" s="19"/>
      <c r="AO727" s="19"/>
      <c r="AP727" s="19"/>
      <c r="AQ727" s="19"/>
      <c r="AR727" s="19"/>
      <c r="AS727" s="19"/>
      <c r="AT727" s="19"/>
      <c r="AU727" s="19"/>
      <c r="AV727" s="19"/>
      <c r="AW727" s="19"/>
      <c r="AX727" s="19"/>
      <c r="AY727" s="19"/>
      <c r="AZ727" s="19"/>
      <c r="BA727" s="19"/>
      <c r="BB727" s="19"/>
      <c r="BC727" s="19"/>
      <c r="BD727" s="19"/>
      <c r="BE727" s="19"/>
      <c r="BF727" s="19"/>
      <c r="BG727" s="19"/>
    </row>
    <row r="728" customFormat="false" ht="15" hidden="false" customHeight="true" outlineLevel="0" collapsed="false">
      <c r="AK728" s="19"/>
      <c r="AL728" s="19"/>
      <c r="AM728" s="19"/>
      <c r="AN728" s="19"/>
      <c r="AO728" s="19"/>
      <c r="AP728" s="19"/>
      <c r="AQ728" s="19"/>
      <c r="AR728" s="19"/>
      <c r="AS728" s="19"/>
      <c r="AT728" s="19"/>
      <c r="AU728" s="19"/>
      <c r="AV728" s="19"/>
      <c r="AW728" s="19"/>
      <c r="AX728" s="19"/>
      <c r="AY728" s="19"/>
      <c r="AZ728" s="19"/>
      <c r="BA728" s="19"/>
      <c r="BB728" s="19"/>
      <c r="BC728" s="19"/>
      <c r="BD728" s="19"/>
      <c r="BE728" s="19"/>
      <c r="BF728" s="19"/>
      <c r="BG728" s="19"/>
    </row>
    <row r="729" customFormat="false" ht="15" hidden="false" customHeight="true" outlineLevel="0" collapsed="false">
      <c r="AK729" s="19"/>
      <c r="AL729" s="19"/>
      <c r="AM729" s="19"/>
      <c r="AN729" s="19"/>
      <c r="AO729" s="19"/>
      <c r="AP729" s="19"/>
      <c r="AQ729" s="19"/>
      <c r="AR729" s="19"/>
      <c r="AS729" s="19"/>
      <c r="AT729" s="19"/>
      <c r="AU729" s="19"/>
      <c r="AV729" s="19"/>
      <c r="AW729" s="19"/>
      <c r="AX729" s="19"/>
      <c r="AY729" s="19"/>
      <c r="AZ729" s="19"/>
      <c r="BA729" s="19"/>
      <c r="BB729" s="19"/>
      <c r="BC729" s="19"/>
      <c r="BD729" s="19"/>
      <c r="BE729" s="19"/>
      <c r="BF729" s="19"/>
      <c r="BG729" s="19"/>
    </row>
    <row r="730" customFormat="false" ht="15" hidden="false" customHeight="true" outlineLevel="0" collapsed="false">
      <c r="AK730" s="19"/>
      <c r="AL730" s="19"/>
      <c r="AM730" s="19"/>
      <c r="AN730" s="19"/>
      <c r="AO730" s="19"/>
      <c r="AP730" s="19"/>
      <c r="AQ730" s="19"/>
      <c r="AR730" s="19"/>
      <c r="AS730" s="19"/>
      <c r="AT730" s="19"/>
      <c r="AU730" s="19"/>
      <c r="AV730" s="19"/>
      <c r="AW730" s="19"/>
      <c r="AX730" s="19"/>
      <c r="AY730" s="19"/>
      <c r="AZ730" s="19"/>
      <c r="BA730" s="19"/>
      <c r="BB730" s="19"/>
      <c r="BC730" s="19"/>
      <c r="BD730" s="19"/>
      <c r="BE730" s="19"/>
      <c r="BF730" s="19"/>
      <c r="BG730" s="19"/>
    </row>
    <row r="731" customFormat="false" ht="15" hidden="false" customHeight="true" outlineLevel="0" collapsed="false">
      <c r="AK731" s="19"/>
      <c r="AL731" s="19"/>
      <c r="AM731" s="19"/>
      <c r="AN731" s="19"/>
      <c r="AO731" s="19"/>
      <c r="AP731" s="19"/>
      <c r="AQ731" s="19"/>
      <c r="AR731" s="19"/>
      <c r="AS731" s="19"/>
      <c r="AT731" s="19"/>
      <c r="AU731" s="19"/>
      <c r="AV731" s="19"/>
      <c r="AW731" s="19"/>
      <c r="AX731" s="19"/>
      <c r="AY731" s="19"/>
      <c r="AZ731" s="19"/>
      <c r="BA731" s="19"/>
      <c r="BB731" s="19"/>
      <c r="BC731" s="19"/>
      <c r="BD731" s="19"/>
      <c r="BE731" s="19"/>
      <c r="BF731" s="19"/>
      <c r="BG731" s="19"/>
    </row>
    <row r="732" customFormat="false" ht="15" hidden="false" customHeight="true" outlineLevel="0" collapsed="false">
      <c r="AK732" s="19"/>
      <c r="AL732" s="19"/>
      <c r="AM732" s="19"/>
      <c r="AN732" s="19"/>
      <c r="AO732" s="19"/>
      <c r="AP732" s="19"/>
      <c r="AQ732" s="19"/>
      <c r="AR732" s="19"/>
      <c r="AS732" s="19"/>
      <c r="AT732" s="19"/>
      <c r="AU732" s="19"/>
      <c r="AV732" s="19"/>
      <c r="AW732" s="19"/>
      <c r="AX732" s="19"/>
      <c r="AY732" s="19"/>
      <c r="AZ732" s="19"/>
      <c r="BA732" s="19"/>
      <c r="BB732" s="19"/>
      <c r="BC732" s="19"/>
      <c r="BD732" s="19"/>
      <c r="BE732" s="19"/>
      <c r="BF732" s="19"/>
      <c r="BG732" s="19"/>
    </row>
    <row r="733" customFormat="false" ht="15" hidden="false" customHeight="true" outlineLevel="0" collapsed="false">
      <c r="AK733" s="19"/>
      <c r="AL733" s="19"/>
      <c r="AM733" s="19"/>
      <c r="AN733" s="19"/>
      <c r="AO733" s="19"/>
      <c r="AP733" s="19"/>
      <c r="AQ733" s="19"/>
      <c r="AR733" s="19"/>
      <c r="AS733" s="19"/>
      <c r="AT733" s="19"/>
      <c r="AU733" s="19"/>
      <c r="AV733" s="19"/>
      <c r="AW733" s="19"/>
      <c r="AX733" s="19"/>
      <c r="AY733" s="19"/>
      <c r="AZ733" s="19"/>
      <c r="BA733" s="19"/>
      <c r="BB733" s="19"/>
      <c r="BC733" s="19"/>
      <c r="BD733" s="19"/>
      <c r="BE733" s="19"/>
      <c r="BF733" s="19"/>
      <c r="BG733" s="19"/>
    </row>
    <row r="734" customFormat="false" ht="15" hidden="false" customHeight="true" outlineLevel="0" collapsed="false">
      <c r="AK734" s="19"/>
      <c r="AL734" s="19"/>
      <c r="AM734" s="19"/>
      <c r="AN734" s="19"/>
      <c r="AO734" s="19"/>
      <c r="AP734" s="19"/>
      <c r="AQ734" s="19"/>
      <c r="AR734" s="19"/>
      <c r="AS734" s="19"/>
      <c r="AT734" s="19"/>
      <c r="AU734" s="19"/>
      <c r="AV734" s="19"/>
      <c r="AW734" s="19"/>
      <c r="AX734" s="19"/>
      <c r="AY734" s="19"/>
      <c r="AZ734" s="19"/>
      <c r="BA734" s="19"/>
      <c r="BB734" s="19"/>
      <c r="BC734" s="19"/>
      <c r="BD734" s="19"/>
      <c r="BE734" s="19"/>
      <c r="BF734" s="19"/>
      <c r="BG734" s="19"/>
    </row>
    <row r="735" customFormat="false" ht="15" hidden="false" customHeight="true" outlineLevel="0" collapsed="false">
      <c r="AK735" s="19"/>
      <c r="AL735" s="19"/>
      <c r="AM735" s="19"/>
      <c r="AN735" s="19"/>
      <c r="AO735" s="19"/>
      <c r="AP735" s="19"/>
      <c r="AQ735" s="19"/>
      <c r="AR735" s="19"/>
      <c r="AS735" s="19"/>
      <c r="AT735" s="19"/>
      <c r="AU735" s="19"/>
      <c r="AV735" s="19"/>
      <c r="AW735" s="19"/>
      <c r="AX735" s="19"/>
      <c r="AY735" s="19"/>
      <c r="AZ735" s="19"/>
      <c r="BA735" s="19"/>
      <c r="BB735" s="19"/>
      <c r="BC735" s="19"/>
      <c r="BD735" s="19"/>
      <c r="BE735" s="19"/>
      <c r="BF735" s="19"/>
      <c r="BG735" s="19"/>
    </row>
    <row r="736" customFormat="false" ht="15" hidden="false" customHeight="true" outlineLevel="0" collapsed="false">
      <c r="AK736" s="19"/>
      <c r="AL736" s="19"/>
      <c r="AM736" s="19"/>
      <c r="AN736" s="19"/>
      <c r="AO736" s="19"/>
      <c r="AP736" s="19"/>
      <c r="AQ736" s="19"/>
      <c r="AR736" s="19"/>
      <c r="AS736" s="19"/>
      <c r="AT736" s="19"/>
      <c r="AU736" s="19"/>
      <c r="AV736" s="19"/>
      <c r="AW736" s="19"/>
      <c r="AX736" s="19"/>
      <c r="AY736" s="19"/>
      <c r="AZ736" s="19"/>
      <c r="BA736" s="19"/>
      <c r="BB736" s="19"/>
      <c r="BC736" s="19"/>
      <c r="BD736" s="19"/>
      <c r="BE736" s="19"/>
      <c r="BF736" s="19"/>
      <c r="BG736" s="19"/>
    </row>
    <row r="737" customFormat="false" ht="15" hidden="false" customHeight="true" outlineLevel="0" collapsed="false">
      <c r="AK737" s="19"/>
      <c r="AL737" s="19"/>
      <c r="AM737" s="19"/>
      <c r="AN737" s="19"/>
      <c r="AO737" s="19"/>
      <c r="AP737" s="19"/>
      <c r="AQ737" s="19"/>
      <c r="AR737" s="19"/>
      <c r="AS737" s="19"/>
      <c r="AT737" s="19"/>
      <c r="AU737" s="19"/>
      <c r="AV737" s="19"/>
      <c r="AW737" s="19"/>
      <c r="AX737" s="19"/>
      <c r="AY737" s="19"/>
      <c r="AZ737" s="19"/>
      <c r="BA737" s="19"/>
      <c r="BB737" s="19"/>
      <c r="BC737" s="19"/>
      <c r="BD737" s="19"/>
      <c r="BE737" s="19"/>
      <c r="BF737" s="19"/>
      <c r="BG737" s="19"/>
    </row>
    <row r="738" customFormat="false" ht="15" hidden="false" customHeight="true" outlineLevel="0" collapsed="false">
      <c r="AK738" s="19"/>
      <c r="AL738" s="19"/>
      <c r="AM738" s="19"/>
      <c r="AN738" s="19"/>
      <c r="AO738" s="19"/>
      <c r="AP738" s="19"/>
      <c r="AQ738" s="19"/>
      <c r="AR738" s="19"/>
      <c r="AS738" s="19"/>
      <c r="AT738" s="19"/>
      <c r="AU738" s="19"/>
      <c r="AV738" s="19"/>
      <c r="AW738" s="19"/>
      <c r="AX738" s="19"/>
      <c r="AY738" s="19"/>
      <c r="AZ738" s="19"/>
      <c r="BA738" s="19"/>
      <c r="BB738" s="19"/>
      <c r="BC738" s="19"/>
      <c r="BD738" s="19"/>
      <c r="BE738" s="19"/>
      <c r="BF738" s="19"/>
      <c r="BG738" s="19"/>
    </row>
    <row r="739" customFormat="false" ht="15" hidden="false" customHeight="true" outlineLevel="0" collapsed="false">
      <c r="AK739" s="19"/>
      <c r="AL739" s="19"/>
      <c r="AM739" s="19"/>
      <c r="AN739" s="19"/>
      <c r="AO739" s="19"/>
      <c r="AP739" s="19"/>
      <c r="AQ739" s="19"/>
      <c r="AR739" s="19"/>
      <c r="AS739" s="19"/>
      <c r="AT739" s="19"/>
      <c r="AU739" s="19"/>
      <c r="AV739" s="19"/>
      <c r="AW739" s="19"/>
      <c r="AX739" s="19"/>
      <c r="AY739" s="19"/>
      <c r="AZ739" s="19"/>
      <c r="BA739" s="19"/>
      <c r="BB739" s="19"/>
      <c r="BC739" s="19"/>
      <c r="BD739" s="19"/>
      <c r="BE739" s="19"/>
      <c r="BF739" s="19"/>
      <c r="BG739" s="19"/>
    </row>
    <row r="740" customFormat="false" ht="15" hidden="false" customHeight="true" outlineLevel="0" collapsed="false">
      <c r="AK740" s="19"/>
      <c r="AL740" s="19"/>
      <c r="AM740" s="19"/>
      <c r="AN740" s="19"/>
      <c r="AO740" s="19"/>
      <c r="AP740" s="19"/>
      <c r="AQ740" s="19"/>
      <c r="AR740" s="19"/>
      <c r="AS740" s="19"/>
      <c r="AT740" s="19"/>
      <c r="AU740" s="19"/>
      <c r="AV740" s="19"/>
      <c r="AW740" s="19"/>
      <c r="AX740" s="19"/>
      <c r="AY740" s="19"/>
      <c r="AZ740" s="19"/>
      <c r="BA740" s="19"/>
      <c r="BB740" s="19"/>
      <c r="BC740" s="19"/>
      <c r="BD740" s="19"/>
      <c r="BE740" s="19"/>
      <c r="BF740" s="19"/>
      <c r="BG740" s="19"/>
    </row>
    <row r="741" customFormat="false" ht="15" hidden="false" customHeight="true" outlineLevel="0" collapsed="false">
      <c r="AK741" s="19"/>
      <c r="AL741" s="19"/>
      <c r="AM741" s="19"/>
      <c r="AN741" s="19"/>
      <c r="AO741" s="19"/>
      <c r="AP741" s="19"/>
      <c r="AQ741" s="19"/>
      <c r="AR741" s="19"/>
      <c r="AS741" s="19"/>
      <c r="AT741" s="19"/>
      <c r="AU741" s="19"/>
      <c r="AV741" s="19"/>
      <c r="AW741" s="19"/>
      <c r="AX741" s="19"/>
      <c r="AY741" s="19"/>
      <c r="AZ741" s="19"/>
      <c r="BA741" s="19"/>
      <c r="BB741" s="19"/>
      <c r="BC741" s="19"/>
      <c r="BD741" s="19"/>
      <c r="BE741" s="19"/>
      <c r="BF741" s="19"/>
      <c r="BG741" s="19"/>
    </row>
    <row r="742" customFormat="false" ht="15" hidden="false" customHeight="true" outlineLevel="0" collapsed="false">
      <c r="AK742" s="19"/>
      <c r="AL742" s="19"/>
      <c r="AM742" s="19"/>
      <c r="AN742" s="19"/>
      <c r="AO742" s="19"/>
      <c r="AP742" s="19"/>
      <c r="AQ742" s="19"/>
      <c r="AR742" s="19"/>
      <c r="AS742" s="19"/>
      <c r="AT742" s="19"/>
      <c r="AU742" s="19"/>
      <c r="AV742" s="19"/>
      <c r="AW742" s="19"/>
      <c r="AX742" s="19"/>
      <c r="AY742" s="19"/>
      <c r="AZ742" s="19"/>
      <c r="BA742" s="19"/>
      <c r="BB742" s="19"/>
      <c r="BC742" s="19"/>
      <c r="BD742" s="19"/>
      <c r="BE742" s="19"/>
      <c r="BF742" s="19"/>
      <c r="BG742" s="19"/>
    </row>
    <row r="743" customFormat="false" ht="15" hidden="false" customHeight="true" outlineLevel="0" collapsed="false">
      <c r="AK743" s="19"/>
      <c r="AL743" s="19"/>
      <c r="AM743" s="19"/>
      <c r="AN743" s="19"/>
      <c r="AO743" s="19"/>
      <c r="AP743" s="19"/>
      <c r="AQ743" s="19"/>
      <c r="AR743" s="19"/>
      <c r="AS743" s="19"/>
      <c r="AT743" s="19"/>
      <c r="AU743" s="19"/>
      <c r="AV743" s="19"/>
      <c r="AW743" s="19"/>
      <c r="AX743" s="19"/>
      <c r="AY743" s="19"/>
      <c r="AZ743" s="19"/>
      <c r="BA743" s="19"/>
      <c r="BB743" s="19"/>
      <c r="BC743" s="19"/>
      <c r="BD743" s="19"/>
      <c r="BE743" s="19"/>
      <c r="BF743" s="19"/>
      <c r="BG743" s="19"/>
    </row>
    <row r="744" customFormat="false" ht="15" hidden="false" customHeight="true" outlineLevel="0" collapsed="false">
      <c r="AK744" s="19"/>
      <c r="AL744" s="19"/>
      <c r="AM744" s="19"/>
      <c r="AN744" s="19"/>
      <c r="AO744" s="19"/>
      <c r="AP744" s="19"/>
      <c r="AQ744" s="19"/>
      <c r="AR744" s="19"/>
      <c r="AS744" s="19"/>
      <c r="AT744" s="19"/>
      <c r="AU744" s="19"/>
      <c r="AV744" s="19"/>
      <c r="AW744" s="19"/>
      <c r="AX744" s="19"/>
      <c r="AY744" s="19"/>
      <c r="AZ744" s="19"/>
      <c r="BA744" s="19"/>
      <c r="BB744" s="19"/>
      <c r="BC744" s="19"/>
      <c r="BD744" s="19"/>
      <c r="BE744" s="19"/>
      <c r="BF744" s="19"/>
      <c r="BG744" s="19"/>
    </row>
    <row r="745" customFormat="false" ht="15" hidden="false" customHeight="true" outlineLevel="0" collapsed="false">
      <c r="AK745" s="19"/>
      <c r="AL745" s="19"/>
      <c r="AM745" s="19"/>
      <c r="AN745" s="19"/>
      <c r="AO745" s="19"/>
      <c r="AP745" s="19"/>
      <c r="AQ745" s="19"/>
      <c r="AR745" s="19"/>
      <c r="AS745" s="19"/>
      <c r="AT745" s="19"/>
      <c r="AU745" s="19"/>
      <c r="AV745" s="19"/>
      <c r="AW745" s="19"/>
      <c r="AX745" s="19"/>
      <c r="AY745" s="19"/>
      <c r="AZ745" s="19"/>
      <c r="BA745" s="19"/>
      <c r="BB745" s="19"/>
      <c r="BC745" s="19"/>
      <c r="BD745" s="19"/>
      <c r="BE745" s="19"/>
      <c r="BF745" s="19"/>
      <c r="BG745" s="19"/>
    </row>
    <row r="746" customFormat="false" ht="15" hidden="false" customHeight="true" outlineLevel="0" collapsed="false">
      <c r="AK746" s="19"/>
      <c r="AL746" s="19"/>
      <c r="AM746" s="19"/>
      <c r="AN746" s="19"/>
      <c r="AO746" s="19"/>
      <c r="AP746" s="19"/>
      <c r="AQ746" s="19"/>
      <c r="AR746" s="19"/>
      <c r="AS746" s="19"/>
      <c r="AT746" s="19"/>
      <c r="AU746" s="19"/>
      <c r="AV746" s="19"/>
      <c r="AW746" s="19"/>
      <c r="AX746" s="19"/>
      <c r="AY746" s="19"/>
      <c r="AZ746" s="19"/>
      <c r="BA746" s="19"/>
      <c r="BB746" s="19"/>
      <c r="BC746" s="19"/>
      <c r="BD746" s="19"/>
      <c r="BE746" s="19"/>
      <c r="BF746" s="19"/>
      <c r="BG746" s="19"/>
    </row>
    <row r="747" customFormat="false" ht="15" hidden="false" customHeight="true" outlineLevel="0" collapsed="false">
      <c r="AK747" s="19"/>
      <c r="AL747" s="19"/>
      <c r="AM747" s="19"/>
      <c r="AN747" s="19"/>
      <c r="AO747" s="19"/>
      <c r="AP747" s="19"/>
      <c r="AQ747" s="19"/>
      <c r="AR747" s="19"/>
      <c r="AS747" s="19"/>
      <c r="AT747" s="19"/>
      <c r="AU747" s="19"/>
      <c r="AV747" s="19"/>
      <c r="AW747" s="19"/>
      <c r="AX747" s="19"/>
      <c r="AY747" s="19"/>
      <c r="AZ747" s="19"/>
      <c r="BA747" s="19"/>
      <c r="BB747" s="19"/>
      <c r="BC747" s="19"/>
      <c r="BD747" s="19"/>
      <c r="BE747" s="19"/>
      <c r="BF747" s="19"/>
      <c r="BG747" s="19"/>
    </row>
    <row r="748" customFormat="false" ht="15" hidden="false" customHeight="true" outlineLevel="0" collapsed="false">
      <c r="AK748" s="19"/>
      <c r="AL748" s="19"/>
      <c r="AM748" s="19"/>
      <c r="AN748" s="19"/>
      <c r="AO748" s="19"/>
      <c r="AP748" s="19"/>
      <c r="AQ748" s="19"/>
      <c r="AR748" s="19"/>
      <c r="AS748" s="19"/>
      <c r="AT748" s="19"/>
      <c r="AU748" s="19"/>
      <c r="AV748" s="19"/>
      <c r="AW748" s="19"/>
      <c r="AX748" s="19"/>
      <c r="AY748" s="19"/>
      <c r="AZ748" s="19"/>
      <c r="BA748" s="19"/>
      <c r="BB748" s="19"/>
      <c r="BC748" s="19"/>
      <c r="BD748" s="19"/>
      <c r="BE748" s="19"/>
      <c r="BF748" s="19"/>
      <c r="BG748" s="19"/>
    </row>
    <row r="749" customFormat="false" ht="15" hidden="false" customHeight="true" outlineLevel="0" collapsed="false">
      <c r="AK749" s="19"/>
      <c r="AL749" s="19"/>
      <c r="AM749" s="19"/>
      <c r="AN749" s="19"/>
      <c r="AO749" s="19"/>
      <c r="AP749" s="19"/>
      <c r="AQ749" s="19"/>
      <c r="AR749" s="19"/>
      <c r="AS749" s="19"/>
      <c r="AT749" s="19"/>
      <c r="AU749" s="19"/>
      <c r="AV749" s="19"/>
      <c r="AW749" s="19"/>
      <c r="AX749" s="19"/>
      <c r="AY749" s="19"/>
      <c r="AZ749" s="19"/>
      <c r="BA749" s="19"/>
      <c r="BB749" s="19"/>
      <c r="BC749" s="19"/>
      <c r="BD749" s="19"/>
      <c r="BE749" s="19"/>
      <c r="BF749" s="19"/>
      <c r="BG749" s="19"/>
    </row>
    <row r="750" customFormat="false" ht="15" hidden="false" customHeight="true" outlineLevel="0" collapsed="false">
      <c r="AK750" s="19"/>
      <c r="AL750" s="19"/>
      <c r="AM750" s="19"/>
      <c r="AN750" s="19"/>
      <c r="AO750" s="19"/>
      <c r="AP750" s="19"/>
      <c r="AQ750" s="19"/>
      <c r="AR750" s="19"/>
      <c r="AS750" s="19"/>
      <c r="AT750" s="19"/>
      <c r="AU750" s="19"/>
      <c r="AV750" s="19"/>
      <c r="AW750" s="19"/>
      <c r="AX750" s="19"/>
      <c r="AY750" s="19"/>
      <c r="AZ750" s="19"/>
      <c r="BA750" s="19"/>
      <c r="BB750" s="19"/>
      <c r="BC750" s="19"/>
      <c r="BD750" s="19"/>
      <c r="BE750" s="19"/>
      <c r="BF750" s="19"/>
      <c r="BG750" s="19"/>
    </row>
    <row r="751" customFormat="false" ht="15" hidden="false" customHeight="true" outlineLevel="0" collapsed="false">
      <c r="AK751" s="19"/>
      <c r="AL751" s="19"/>
      <c r="AM751" s="19"/>
      <c r="AN751" s="19"/>
      <c r="AO751" s="19"/>
      <c r="AP751" s="19"/>
      <c r="AQ751" s="19"/>
      <c r="AR751" s="19"/>
      <c r="AS751" s="19"/>
      <c r="AT751" s="19"/>
      <c r="AU751" s="19"/>
      <c r="AV751" s="19"/>
      <c r="AW751" s="19"/>
      <c r="AX751" s="19"/>
      <c r="AY751" s="19"/>
      <c r="AZ751" s="19"/>
      <c r="BA751" s="19"/>
      <c r="BB751" s="19"/>
      <c r="BC751" s="19"/>
      <c r="BD751" s="19"/>
      <c r="BE751" s="19"/>
      <c r="BF751" s="19"/>
      <c r="BG751" s="19"/>
    </row>
    <row r="752" customFormat="false" ht="15" hidden="false" customHeight="true" outlineLevel="0" collapsed="false">
      <c r="AK752" s="19"/>
      <c r="AL752" s="19"/>
      <c r="AM752" s="19"/>
      <c r="AN752" s="19"/>
      <c r="AO752" s="19"/>
      <c r="AP752" s="19"/>
      <c r="AQ752" s="19"/>
      <c r="AR752" s="19"/>
      <c r="AS752" s="19"/>
      <c r="AT752" s="19"/>
      <c r="AU752" s="19"/>
      <c r="AV752" s="19"/>
      <c r="AW752" s="19"/>
      <c r="AX752" s="19"/>
      <c r="AY752" s="19"/>
      <c r="AZ752" s="19"/>
      <c r="BA752" s="19"/>
      <c r="BB752" s="19"/>
      <c r="BC752" s="19"/>
      <c r="BD752" s="19"/>
      <c r="BE752" s="19"/>
      <c r="BF752" s="19"/>
      <c r="BG752" s="19"/>
    </row>
    <row r="753" customFormat="false" ht="15" hidden="false" customHeight="true" outlineLevel="0" collapsed="false">
      <c r="AK753" s="19"/>
      <c r="AL753" s="19"/>
      <c r="AM753" s="19"/>
      <c r="AN753" s="19"/>
      <c r="AO753" s="19"/>
      <c r="AP753" s="19"/>
      <c r="AQ753" s="19"/>
      <c r="AR753" s="19"/>
      <c r="AS753" s="19"/>
      <c r="AT753" s="19"/>
      <c r="AU753" s="19"/>
      <c r="AV753" s="19"/>
      <c r="AW753" s="19"/>
      <c r="AX753" s="19"/>
      <c r="AY753" s="19"/>
      <c r="AZ753" s="19"/>
      <c r="BA753" s="19"/>
      <c r="BB753" s="19"/>
      <c r="BC753" s="19"/>
      <c r="BD753" s="19"/>
      <c r="BE753" s="19"/>
      <c r="BF753" s="19"/>
      <c r="BG753" s="19"/>
    </row>
    <row r="754" customFormat="false" ht="15" hidden="false" customHeight="true" outlineLevel="0" collapsed="false">
      <c r="AK754" s="19"/>
      <c r="AL754" s="19"/>
      <c r="AM754" s="19"/>
      <c r="AN754" s="19"/>
      <c r="AO754" s="19"/>
      <c r="AP754" s="19"/>
      <c r="AQ754" s="19"/>
      <c r="AR754" s="19"/>
      <c r="AS754" s="19"/>
      <c r="AT754" s="19"/>
      <c r="AU754" s="19"/>
      <c r="AV754" s="19"/>
      <c r="AW754" s="19"/>
      <c r="AX754" s="19"/>
      <c r="AY754" s="19"/>
      <c r="AZ754" s="19"/>
      <c r="BA754" s="19"/>
      <c r="BB754" s="19"/>
      <c r="BC754" s="19"/>
      <c r="BD754" s="19"/>
      <c r="BE754" s="19"/>
      <c r="BF754" s="19"/>
      <c r="BG754" s="19"/>
    </row>
    <row r="755" customFormat="false" ht="15" hidden="false" customHeight="true" outlineLevel="0" collapsed="false">
      <c r="AK755" s="19"/>
      <c r="AL755" s="19"/>
      <c r="AM755" s="19"/>
      <c r="AN755" s="19"/>
      <c r="AO755" s="19"/>
      <c r="AP755" s="19"/>
      <c r="AQ755" s="19"/>
      <c r="AR755" s="19"/>
      <c r="AS755" s="19"/>
      <c r="AT755" s="19"/>
      <c r="AU755" s="19"/>
      <c r="AV755" s="19"/>
      <c r="AW755" s="19"/>
      <c r="AX755" s="19"/>
      <c r="AY755" s="19"/>
      <c r="AZ755" s="19"/>
      <c r="BA755" s="19"/>
      <c r="BB755" s="19"/>
      <c r="BC755" s="19"/>
      <c r="BD755" s="19"/>
      <c r="BE755" s="19"/>
      <c r="BF755" s="19"/>
      <c r="BG755" s="19"/>
    </row>
    <row r="756" customFormat="false" ht="15" hidden="false" customHeight="true" outlineLevel="0" collapsed="false">
      <c r="AK756" s="19"/>
      <c r="AL756" s="19"/>
      <c r="AM756" s="19"/>
      <c r="AN756" s="19"/>
      <c r="AO756" s="19"/>
      <c r="AP756" s="19"/>
      <c r="AQ756" s="19"/>
      <c r="AR756" s="19"/>
      <c r="AS756" s="19"/>
      <c r="AT756" s="19"/>
      <c r="AU756" s="19"/>
      <c r="AV756" s="19"/>
      <c r="AW756" s="19"/>
      <c r="AX756" s="19"/>
      <c r="AY756" s="19"/>
      <c r="AZ756" s="19"/>
      <c r="BA756" s="19"/>
      <c r="BB756" s="19"/>
      <c r="BC756" s="19"/>
      <c r="BD756" s="19"/>
      <c r="BE756" s="19"/>
      <c r="BF756" s="19"/>
      <c r="BG756" s="19"/>
    </row>
    <row r="757" customFormat="false" ht="15" hidden="false" customHeight="true" outlineLevel="0" collapsed="false">
      <c r="AK757" s="19"/>
      <c r="AL757" s="19"/>
      <c r="AM757" s="19"/>
      <c r="AN757" s="19"/>
      <c r="AO757" s="19"/>
      <c r="AP757" s="19"/>
      <c r="AQ757" s="19"/>
      <c r="AR757" s="19"/>
      <c r="AS757" s="19"/>
      <c r="AT757" s="19"/>
      <c r="AU757" s="19"/>
      <c r="AV757" s="19"/>
      <c r="AW757" s="19"/>
      <c r="AX757" s="19"/>
      <c r="AY757" s="19"/>
      <c r="AZ757" s="19"/>
      <c r="BA757" s="19"/>
      <c r="BB757" s="19"/>
      <c r="BC757" s="19"/>
      <c r="BD757" s="19"/>
      <c r="BE757" s="19"/>
      <c r="BF757" s="19"/>
      <c r="BG757" s="19"/>
    </row>
    <row r="758" customFormat="false" ht="15" hidden="false" customHeight="true" outlineLevel="0" collapsed="false">
      <c r="AK758" s="19"/>
      <c r="AL758" s="19"/>
      <c r="AM758" s="19"/>
      <c r="AN758" s="19"/>
      <c r="AO758" s="19"/>
      <c r="AP758" s="19"/>
      <c r="AQ758" s="19"/>
      <c r="AR758" s="19"/>
      <c r="AS758" s="19"/>
      <c r="AT758" s="19"/>
      <c r="AU758" s="19"/>
      <c r="AV758" s="19"/>
      <c r="AW758" s="19"/>
      <c r="AX758" s="19"/>
      <c r="AY758" s="19"/>
      <c r="AZ758" s="19"/>
      <c r="BA758" s="19"/>
      <c r="BB758" s="19"/>
      <c r="BC758" s="19"/>
      <c r="BD758" s="19"/>
      <c r="BE758" s="19"/>
      <c r="BF758" s="19"/>
      <c r="BG758" s="19"/>
    </row>
    <row r="759" customFormat="false" ht="15" hidden="false" customHeight="true" outlineLevel="0" collapsed="false">
      <c r="AK759" s="19"/>
      <c r="AL759" s="19"/>
      <c r="AM759" s="19"/>
      <c r="AN759" s="19"/>
      <c r="AO759" s="19"/>
      <c r="AP759" s="19"/>
      <c r="AQ759" s="19"/>
      <c r="AR759" s="19"/>
      <c r="AS759" s="19"/>
      <c r="AT759" s="19"/>
      <c r="AU759" s="19"/>
      <c r="AV759" s="19"/>
      <c r="AW759" s="19"/>
      <c r="AX759" s="19"/>
      <c r="AY759" s="19"/>
      <c r="AZ759" s="19"/>
      <c r="BA759" s="19"/>
      <c r="BB759" s="19"/>
      <c r="BC759" s="19"/>
      <c r="BD759" s="19"/>
      <c r="BE759" s="19"/>
      <c r="BF759" s="19"/>
      <c r="BG759" s="19"/>
    </row>
    <row r="760" customFormat="false" ht="15" hidden="false" customHeight="true" outlineLevel="0" collapsed="false">
      <c r="AK760" s="19"/>
      <c r="AL760" s="19"/>
      <c r="AM760" s="19"/>
      <c r="AN760" s="19"/>
      <c r="AO760" s="19"/>
      <c r="AP760" s="19"/>
      <c r="AQ760" s="19"/>
      <c r="AR760" s="19"/>
      <c r="AS760" s="19"/>
      <c r="AT760" s="19"/>
      <c r="AU760" s="19"/>
      <c r="AV760" s="19"/>
      <c r="AW760" s="19"/>
      <c r="AX760" s="19"/>
      <c r="AY760" s="19"/>
      <c r="AZ760" s="19"/>
      <c r="BA760" s="19"/>
      <c r="BB760" s="19"/>
      <c r="BC760" s="19"/>
      <c r="BD760" s="19"/>
      <c r="BE760" s="19"/>
      <c r="BF760" s="19"/>
      <c r="BG760" s="19"/>
    </row>
    <row r="761" customFormat="false" ht="15" hidden="false" customHeight="true" outlineLevel="0" collapsed="false">
      <c r="AK761" s="19"/>
      <c r="AL761" s="19"/>
      <c r="AM761" s="19"/>
      <c r="AN761" s="19"/>
      <c r="AO761" s="19"/>
      <c r="AP761" s="19"/>
      <c r="AQ761" s="19"/>
      <c r="AR761" s="19"/>
      <c r="AS761" s="19"/>
      <c r="AT761" s="19"/>
      <c r="AU761" s="19"/>
      <c r="AV761" s="19"/>
      <c r="AW761" s="19"/>
      <c r="AX761" s="19"/>
      <c r="AY761" s="19"/>
      <c r="AZ761" s="19"/>
      <c r="BA761" s="19"/>
      <c r="BB761" s="19"/>
      <c r="BC761" s="19"/>
      <c r="BD761" s="19"/>
      <c r="BE761" s="19"/>
      <c r="BF761" s="19"/>
      <c r="BG761" s="19"/>
    </row>
    <row r="762" customFormat="false" ht="15" hidden="false" customHeight="true" outlineLevel="0" collapsed="false">
      <c r="AK762" s="19"/>
      <c r="AL762" s="19"/>
      <c r="AM762" s="19"/>
      <c r="AN762" s="19"/>
      <c r="AO762" s="19"/>
      <c r="AP762" s="19"/>
      <c r="AQ762" s="19"/>
      <c r="AR762" s="19"/>
      <c r="AS762" s="19"/>
      <c r="AT762" s="19"/>
      <c r="AU762" s="19"/>
      <c r="AV762" s="19"/>
      <c r="AW762" s="19"/>
      <c r="AX762" s="19"/>
      <c r="AY762" s="19"/>
      <c r="AZ762" s="19"/>
      <c r="BA762" s="19"/>
      <c r="BB762" s="19"/>
      <c r="BC762" s="19"/>
      <c r="BD762" s="19"/>
      <c r="BE762" s="19"/>
      <c r="BF762" s="19"/>
      <c r="BG762" s="19"/>
    </row>
    <row r="763" customFormat="false" ht="15" hidden="false" customHeight="true" outlineLevel="0" collapsed="false">
      <c r="AK763" s="19"/>
      <c r="AL763" s="19"/>
      <c r="AM763" s="19"/>
      <c r="AN763" s="19"/>
      <c r="AO763" s="19"/>
      <c r="AP763" s="19"/>
      <c r="AQ763" s="19"/>
      <c r="AR763" s="19"/>
      <c r="AS763" s="19"/>
      <c r="AT763" s="19"/>
      <c r="AU763" s="19"/>
      <c r="AV763" s="19"/>
      <c r="AW763" s="19"/>
      <c r="AX763" s="19"/>
      <c r="AY763" s="19"/>
      <c r="AZ763" s="19"/>
      <c r="BA763" s="19"/>
      <c r="BB763" s="19"/>
      <c r="BC763" s="19"/>
      <c r="BD763" s="19"/>
      <c r="BE763" s="19"/>
      <c r="BF763" s="19"/>
      <c r="BG763" s="19"/>
    </row>
    <row r="764" customFormat="false" ht="15" hidden="false" customHeight="true" outlineLevel="0" collapsed="false">
      <c r="AK764" s="19"/>
      <c r="AL764" s="19"/>
      <c r="AM764" s="19"/>
      <c r="AN764" s="19"/>
      <c r="AO764" s="19"/>
      <c r="AP764" s="19"/>
      <c r="AQ764" s="19"/>
      <c r="AR764" s="19"/>
      <c r="AS764" s="19"/>
      <c r="AT764" s="19"/>
      <c r="AU764" s="19"/>
      <c r="AV764" s="19"/>
      <c r="AW764" s="19"/>
      <c r="AX764" s="19"/>
      <c r="AY764" s="19"/>
      <c r="AZ764" s="19"/>
      <c r="BA764" s="19"/>
      <c r="BB764" s="19"/>
      <c r="BC764" s="19"/>
      <c r="BD764" s="19"/>
      <c r="BE764" s="19"/>
      <c r="BF764" s="19"/>
      <c r="BG764" s="19"/>
    </row>
    <row r="765" customFormat="false" ht="15" hidden="false" customHeight="true" outlineLevel="0" collapsed="false">
      <c r="AK765" s="19"/>
      <c r="AL765" s="19"/>
      <c r="AM765" s="19"/>
      <c r="AN765" s="19"/>
      <c r="AO765" s="19"/>
      <c r="AP765" s="19"/>
      <c r="AQ765" s="19"/>
      <c r="AR765" s="19"/>
      <c r="AS765" s="19"/>
      <c r="AT765" s="19"/>
      <c r="AU765" s="19"/>
      <c r="AV765" s="19"/>
      <c r="AW765" s="19"/>
      <c r="AX765" s="19"/>
      <c r="AY765" s="19"/>
      <c r="AZ765" s="19"/>
      <c r="BA765" s="19"/>
      <c r="BB765" s="19"/>
      <c r="BC765" s="19"/>
      <c r="BD765" s="19"/>
      <c r="BE765" s="19"/>
      <c r="BF765" s="19"/>
      <c r="BG765" s="19"/>
    </row>
    <row r="766" customFormat="false" ht="15" hidden="false" customHeight="true" outlineLevel="0" collapsed="false">
      <c r="AK766" s="19"/>
      <c r="AL766" s="19"/>
      <c r="AM766" s="19"/>
      <c r="AN766" s="19"/>
      <c r="AO766" s="19"/>
      <c r="AP766" s="19"/>
      <c r="AQ766" s="19"/>
      <c r="AR766" s="19"/>
      <c r="AS766" s="19"/>
      <c r="AT766" s="19"/>
      <c r="AU766" s="19"/>
      <c r="AV766" s="19"/>
      <c r="AW766" s="19"/>
      <c r="AX766" s="19"/>
      <c r="AY766" s="19"/>
      <c r="AZ766" s="19"/>
      <c r="BA766" s="19"/>
      <c r="BB766" s="19"/>
      <c r="BC766" s="19"/>
      <c r="BD766" s="19"/>
      <c r="BE766" s="19"/>
      <c r="BF766" s="19"/>
      <c r="BG766" s="19"/>
    </row>
    <row r="767" customFormat="false" ht="15" hidden="false" customHeight="true" outlineLevel="0" collapsed="false">
      <c r="AK767" s="19"/>
      <c r="AL767" s="19"/>
      <c r="AM767" s="19"/>
      <c r="AN767" s="19"/>
      <c r="AO767" s="19"/>
      <c r="AP767" s="19"/>
      <c r="AQ767" s="19"/>
      <c r="AR767" s="19"/>
      <c r="AS767" s="19"/>
      <c r="AT767" s="19"/>
      <c r="AU767" s="19"/>
      <c r="AV767" s="19"/>
      <c r="AW767" s="19"/>
      <c r="AX767" s="19"/>
      <c r="AY767" s="19"/>
      <c r="AZ767" s="19"/>
      <c r="BA767" s="19"/>
      <c r="BB767" s="19"/>
      <c r="BC767" s="19"/>
      <c r="BD767" s="19"/>
      <c r="BE767" s="19"/>
      <c r="BF767" s="19"/>
      <c r="BG767" s="19"/>
    </row>
    <row r="768" customFormat="false" ht="15" hidden="false" customHeight="true" outlineLevel="0" collapsed="false">
      <c r="AK768" s="19"/>
      <c r="AL768" s="19"/>
      <c r="AM768" s="19"/>
      <c r="AN768" s="19"/>
      <c r="AO768" s="19"/>
      <c r="AP768" s="19"/>
      <c r="AQ768" s="19"/>
      <c r="AR768" s="19"/>
      <c r="AS768" s="19"/>
      <c r="AT768" s="19"/>
      <c r="AU768" s="19"/>
      <c r="AV768" s="19"/>
      <c r="AW768" s="19"/>
      <c r="AX768" s="19"/>
      <c r="AY768" s="19"/>
      <c r="AZ768" s="19"/>
      <c r="BA768" s="19"/>
      <c r="BB768" s="19"/>
      <c r="BC768" s="19"/>
      <c r="BD768" s="19"/>
      <c r="BE768" s="19"/>
      <c r="BF768" s="19"/>
      <c r="BG768" s="19"/>
    </row>
    <row r="769" customFormat="false" ht="15" hidden="false" customHeight="true" outlineLevel="0" collapsed="false">
      <c r="AK769" s="19"/>
      <c r="AL769" s="19"/>
      <c r="AM769" s="19"/>
      <c r="AN769" s="19"/>
      <c r="AO769" s="19"/>
      <c r="AP769" s="19"/>
      <c r="AQ769" s="19"/>
      <c r="AR769" s="19"/>
      <c r="AS769" s="19"/>
      <c r="AT769" s="19"/>
      <c r="AU769" s="19"/>
      <c r="AV769" s="19"/>
      <c r="AW769" s="19"/>
      <c r="AX769" s="19"/>
      <c r="AY769" s="19"/>
      <c r="AZ769" s="19"/>
      <c r="BA769" s="19"/>
      <c r="BB769" s="19"/>
      <c r="BC769" s="19"/>
      <c r="BD769" s="19"/>
      <c r="BE769" s="19"/>
      <c r="BF769" s="19"/>
      <c r="BG769" s="19"/>
    </row>
    <row r="770" customFormat="false" ht="15" hidden="false" customHeight="true" outlineLevel="0" collapsed="false">
      <c r="AK770" s="19"/>
      <c r="AL770" s="19"/>
      <c r="AM770" s="19"/>
      <c r="AN770" s="19"/>
      <c r="AO770" s="19"/>
      <c r="AP770" s="19"/>
      <c r="AQ770" s="19"/>
      <c r="AR770" s="19"/>
      <c r="AS770" s="19"/>
      <c r="AT770" s="19"/>
      <c r="AU770" s="19"/>
      <c r="AV770" s="19"/>
      <c r="AW770" s="19"/>
      <c r="AX770" s="19"/>
      <c r="AY770" s="19"/>
      <c r="AZ770" s="19"/>
      <c r="BA770" s="19"/>
      <c r="BB770" s="19"/>
      <c r="BC770" s="19"/>
      <c r="BD770" s="19"/>
      <c r="BE770" s="19"/>
      <c r="BF770" s="19"/>
      <c r="BG770" s="19"/>
    </row>
    <row r="771" customFormat="false" ht="15" hidden="false" customHeight="true" outlineLevel="0" collapsed="false">
      <c r="AK771" s="19"/>
      <c r="AL771" s="19"/>
      <c r="AM771" s="19"/>
      <c r="AN771" s="19"/>
      <c r="AO771" s="19"/>
      <c r="AP771" s="19"/>
      <c r="AQ771" s="19"/>
      <c r="AR771" s="19"/>
      <c r="AS771" s="19"/>
      <c r="AT771" s="19"/>
      <c r="AU771" s="19"/>
      <c r="AV771" s="19"/>
      <c r="AW771" s="19"/>
      <c r="AX771" s="19"/>
      <c r="AY771" s="19"/>
      <c r="AZ771" s="19"/>
      <c r="BA771" s="19"/>
      <c r="BB771" s="19"/>
      <c r="BC771" s="19"/>
      <c r="BD771" s="19"/>
      <c r="BE771" s="19"/>
      <c r="BF771" s="19"/>
      <c r="BG771" s="19"/>
    </row>
    <row r="772" customFormat="false" ht="15" hidden="false" customHeight="true" outlineLevel="0" collapsed="false">
      <c r="AK772" s="19"/>
      <c r="AL772" s="19"/>
      <c r="AM772" s="19"/>
      <c r="AN772" s="19"/>
      <c r="AO772" s="19"/>
      <c r="AP772" s="19"/>
      <c r="AQ772" s="19"/>
      <c r="AR772" s="19"/>
      <c r="AS772" s="19"/>
      <c r="AT772" s="19"/>
      <c r="AU772" s="19"/>
      <c r="AV772" s="19"/>
      <c r="AW772" s="19"/>
      <c r="AX772" s="19"/>
      <c r="AY772" s="19"/>
      <c r="AZ772" s="19"/>
      <c r="BA772" s="19"/>
      <c r="BB772" s="19"/>
      <c r="BC772" s="19"/>
      <c r="BD772" s="19"/>
      <c r="BE772" s="19"/>
      <c r="BF772" s="19"/>
      <c r="BG772" s="19"/>
    </row>
    <row r="773" customFormat="false" ht="15" hidden="false" customHeight="true" outlineLevel="0" collapsed="false">
      <c r="AK773" s="19"/>
      <c r="AL773" s="19"/>
      <c r="AM773" s="19"/>
      <c r="AN773" s="19"/>
      <c r="AO773" s="19"/>
      <c r="AP773" s="19"/>
      <c r="AQ773" s="19"/>
      <c r="AR773" s="19"/>
      <c r="AS773" s="19"/>
      <c r="AT773" s="19"/>
      <c r="AU773" s="19"/>
      <c r="AV773" s="19"/>
      <c r="AW773" s="19"/>
      <c r="AX773" s="19"/>
      <c r="AY773" s="19"/>
      <c r="AZ773" s="19"/>
      <c r="BA773" s="19"/>
      <c r="BB773" s="19"/>
      <c r="BC773" s="19"/>
      <c r="BD773" s="19"/>
      <c r="BE773" s="19"/>
      <c r="BF773" s="19"/>
      <c r="BG773" s="19"/>
    </row>
    <row r="774" customFormat="false" ht="15" hidden="false" customHeight="true" outlineLevel="0" collapsed="false">
      <c r="AK774" s="19"/>
      <c r="AL774" s="19"/>
      <c r="AM774" s="19"/>
      <c r="AN774" s="19"/>
      <c r="AO774" s="19"/>
      <c r="AP774" s="19"/>
      <c r="AQ774" s="19"/>
      <c r="AR774" s="19"/>
      <c r="AS774" s="19"/>
      <c r="AT774" s="19"/>
      <c r="AU774" s="19"/>
      <c r="AV774" s="19"/>
      <c r="AW774" s="19"/>
      <c r="AX774" s="19"/>
      <c r="AY774" s="19"/>
      <c r="AZ774" s="19"/>
      <c r="BA774" s="19"/>
      <c r="BB774" s="19"/>
      <c r="BC774" s="19"/>
      <c r="BD774" s="19"/>
      <c r="BE774" s="19"/>
      <c r="BF774" s="19"/>
      <c r="BG774" s="19"/>
    </row>
    <row r="775" customFormat="false" ht="15" hidden="false" customHeight="true" outlineLevel="0" collapsed="false">
      <c r="AK775" s="19"/>
      <c r="AL775" s="19"/>
      <c r="AM775" s="19"/>
      <c r="AN775" s="19"/>
      <c r="AO775" s="19"/>
      <c r="AP775" s="19"/>
      <c r="AQ775" s="19"/>
      <c r="AR775" s="19"/>
      <c r="AS775" s="19"/>
      <c r="AT775" s="19"/>
      <c r="AU775" s="19"/>
      <c r="AV775" s="19"/>
      <c r="AW775" s="19"/>
      <c r="AX775" s="19"/>
      <c r="AY775" s="19"/>
      <c r="AZ775" s="19"/>
      <c r="BA775" s="19"/>
      <c r="BB775" s="19"/>
      <c r="BC775" s="19"/>
      <c r="BD775" s="19"/>
      <c r="BE775" s="19"/>
      <c r="BF775" s="19"/>
      <c r="BG775" s="19"/>
    </row>
    <row r="776" customFormat="false" ht="15" hidden="false" customHeight="true" outlineLevel="0" collapsed="false">
      <c r="AK776" s="19"/>
      <c r="AL776" s="19"/>
      <c r="AM776" s="19"/>
      <c r="AN776" s="19"/>
      <c r="AO776" s="19"/>
      <c r="AP776" s="19"/>
      <c r="AQ776" s="19"/>
      <c r="AR776" s="19"/>
      <c r="AS776" s="19"/>
      <c r="AT776" s="19"/>
      <c r="AU776" s="19"/>
      <c r="AV776" s="19"/>
      <c r="AW776" s="19"/>
      <c r="AX776" s="19"/>
      <c r="AY776" s="19"/>
      <c r="AZ776" s="19"/>
      <c r="BA776" s="19"/>
      <c r="BB776" s="19"/>
      <c r="BC776" s="19"/>
      <c r="BD776" s="19"/>
      <c r="BE776" s="19"/>
      <c r="BF776" s="19"/>
      <c r="BG776" s="19"/>
    </row>
    <row r="777" customFormat="false" ht="15" hidden="false" customHeight="true" outlineLevel="0" collapsed="false">
      <c r="AK777" s="19"/>
      <c r="AL777" s="19"/>
      <c r="AM777" s="19"/>
      <c r="AN777" s="19"/>
      <c r="AO777" s="19"/>
      <c r="AP777" s="19"/>
      <c r="AQ777" s="19"/>
      <c r="AR777" s="19"/>
      <c r="AS777" s="19"/>
      <c r="AT777" s="19"/>
      <c r="AU777" s="19"/>
      <c r="AV777" s="19"/>
      <c r="AW777" s="19"/>
      <c r="AX777" s="19"/>
      <c r="AY777" s="19"/>
      <c r="AZ777" s="19"/>
      <c r="BA777" s="19"/>
      <c r="BB777" s="19"/>
      <c r="BC777" s="19"/>
      <c r="BD777" s="19"/>
      <c r="BE777" s="19"/>
      <c r="BF777" s="19"/>
      <c r="BG777" s="19"/>
    </row>
    <row r="778" customFormat="false" ht="15" hidden="false" customHeight="true" outlineLevel="0" collapsed="false">
      <c r="AK778" s="19"/>
      <c r="AL778" s="19"/>
      <c r="AM778" s="19"/>
      <c r="AN778" s="19"/>
      <c r="AO778" s="19"/>
      <c r="AP778" s="19"/>
      <c r="AQ778" s="19"/>
      <c r="AR778" s="19"/>
      <c r="AS778" s="19"/>
      <c r="AT778" s="19"/>
      <c r="AU778" s="19"/>
      <c r="AV778" s="19"/>
      <c r="AW778" s="19"/>
      <c r="AX778" s="19"/>
      <c r="AY778" s="19"/>
      <c r="AZ778" s="19"/>
      <c r="BA778" s="19"/>
      <c r="BB778" s="19"/>
      <c r="BC778" s="19"/>
      <c r="BD778" s="19"/>
      <c r="BE778" s="19"/>
      <c r="BF778" s="19"/>
      <c r="BG778" s="19"/>
    </row>
    <row r="779" customFormat="false" ht="15" hidden="false" customHeight="true" outlineLevel="0" collapsed="false">
      <c r="AK779" s="19"/>
      <c r="AL779" s="19"/>
      <c r="AM779" s="19"/>
      <c r="AN779" s="19"/>
      <c r="AO779" s="19"/>
      <c r="AP779" s="19"/>
      <c r="AQ779" s="19"/>
      <c r="AR779" s="19"/>
      <c r="AS779" s="19"/>
      <c r="AT779" s="19"/>
      <c r="AU779" s="19"/>
      <c r="AV779" s="19"/>
      <c r="AW779" s="19"/>
      <c r="AX779" s="19"/>
      <c r="AY779" s="19"/>
      <c r="AZ779" s="19"/>
      <c r="BA779" s="19"/>
      <c r="BB779" s="19"/>
      <c r="BC779" s="19"/>
      <c r="BD779" s="19"/>
      <c r="BE779" s="19"/>
      <c r="BF779" s="19"/>
      <c r="BG779" s="19"/>
    </row>
    <row r="780" customFormat="false" ht="15" hidden="false" customHeight="true" outlineLevel="0" collapsed="false">
      <c r="AK780" s="19"/>
      <c r="AL780" s="19"/>
      <c r="AM780" s="19"/>
      <c r="AN780" s="19"/>
      <c r="AO780" s="19"/>
      <c r="AP780" s="19"/>
      <c r="AQ780" s="19"/>
      <c r="AR780" s="19"/>
      <c r="AS780" s="19"/>
      <c r="AT780" s="19"/>
      <c r="AU780" s="19"/>
      <c r="AV780" s="19"/>
      <c r="AW780" s="19"/>
      <c r="AX780" s="19"/>
      <c r="AY780" s="19"/>
      <c r="AZ780" s="19"/>
      <c r="BA780" s="19"/>
      <c r="BB780" s="19"/>
      <c r="BC780" s="19"/>
      <c r="BD780" s="19"/>
      <c r="BE780" s="19"/>
      <c r="BF780" s="19"/>
      <c r="BG780" s="19"/>
    </row>
    <row r="781" customFormat="false" ht="15" hidden="false" customHeight="true" outlineLevel="0" collapsed="false">
      <c r="AK781" s="19"/>
      <c r="AL781" s="19"/>
      <c r="AM781" s="19"/>
      <c r="AN781" s="19"/>
      <c r="AO781" s="19"/>
      <c r="AP781" s="19"/>
      <c r="AQ781" s="19"/>
      <c r="AR781" s="19"/>
      <c r="AS781" s="19"/>
      <c r="AT781" s="19"/>
      <c r="AU781" s="19"/>
      <c r="AV781" s="19"/>
      <c r="AW781" s="19"/>
      <c r="AX781" s="19"/>
      <c r="AY781" s="19"/>
      <c r="AZ781" s="19"/>
      <c r="BA781" s="19"/>
      <c r="BB781" s="19"/>
      <c r="BC781" s="19"/>
      <c r="BD781" s="19"/>
      <c r="BE781" s="19"/>
      <c r="BF781" s="19"/>
      <c r="BG781" s="19"/>
    </row>
    <row r="782" customFormat="false" ht="15" hidden="false" customHeight="true" outlineLevel="0" collapsed="false">
      <c r="AK782" s="19"/>
      <c r="AL782" s="19"/>
      <c r="AM782" s="19"/>
      <c r="AN782" s="19"/>
      <c r="AO782" s="19"/>
      <c r="AP782" s="19"/>
      <c r="AQ782" s="19"/>
      <c r="AR782" s="19"/>
      <c r="AS782" s="19"/>
      <c r="AT782" s="19"/>
      <c r="AU782" s="19"/>
      <c r="AV782" s="19"/>
      <c r="AW782" s="19"/>
      <c r="AX782" s="19"/>
      <c r="AY782" s="19"/>
      <c r="AZ782" s="19"/>
      <c r="BA782" s="19"/>
      <c r="BB782" s="19"/>
      <c r="BC782" s="19"/>
      <c r="BD782" s="19"/>
      <c r="BE782" s="19"/>
      <c r="BF782" s="19"/>
      <c r="BG782" s="19"/>
    </row>
    <row r="783" customFormat="false" ht="15" hidden="false" customHeight="true" outlineLevel="0" collapsed="false">
      <c r="AK783" s="19"/>
      <c r="AL783" s="19"/>
      <c r="AM783" s="19"/>
      <c r="AN783" s="19"/>
      <c r="AO783" s="19"/>
      <c r="AP783" s="19"/>
      <c r="AQ783" s="19"/>
      <c r="AR783" s="19"/>
      <c r="AS783" s="19"/>
      <c r="AT783" s="19"/>
      <c r="AU783" s="19"/>
      <c r="AV783" s="19"/>
      <c r="AW783" s="19"/>
      <c r="AX783" s="19"/>
      <c r="AY783" s="19"/>
      <c r="AZ783" s="19"/>
      <c r="BA783" s="19"/>
      <c r="BB783" s="19"/>
      <c r="BC783" s="19"/>
      <c r="BD783" s="19"/>
      <c r="BE783" s="19"/>
      <c r="BF783" s="19"/>
      <c r="BG783" s="19"/>
    </row>
    <row r="784" customFormat="false" ht="15" hidden="false" customHeight="true" outlineLevel="0" collapsed="false">
      <c r="AK784" s="19"/>
      <c r="AL784" s="19"/>
      <c r="AM784" s="19"/>
      <c r="AN784" s="19"/>
      <c r="AO784" s="19"/>
      <c r="AP784" s="19"/>
      <c r="AQ784" s="19"/>
      <c r="AR784" s="19"/>
      <c r="AS784" s="19"/>
      <c r="AT784" s="19"/>
      <c r="AU784" s="19"/>
      <c r="AV784" s="19"/>
      <c r="AW784" s="19"/>
      <c r="AX784" s="19"/>
      <c r="AY784" s="19"/>
      <c r="AZ784" s="19"/>
      <c r="BA784" s="19"/>
      <c r="BB784" s="19"/>
      <c r="BC784" s="19"/>
      <c r="BD784" s="19"/>
      <c r="BE784" s="19"/>
      <c r="BF784" s="19"/>
      <c r="BG784" s="19"/>
    </row>
    <row r="785" customFormat="false" ht="15" hidden="false" customHeight="true" outlineLevel="0" collapsed="false">
      <c r="AK785" s="19"/>
      <c r="AL785" s="19"/>
      <c r="AM785" s="19"/>
      <c r="AN785" s="19"/>
      <c r="AO785" s="19"/>
      <c r="AP785" s="19"/>
      <c r="AQ785" s="19"/>
      <c r="AR785" s="19"/>
      <c r="AS785" s="19"/>
      <c r="AT785" s="19"/>
      <c r="AU785" s="19"/>
      <c r="AV785" s="19"/>
      <c r="AW785" s="19"/>
      <c r="AX785" s="19"/>
      <c r="AY785" s="19"/>
      <c r="AZ785" s="19"/>
      <c r="BA785" s="19"/>
      <c r="BB785" s="19"/>
      <c r="BC785" s="19"/>
      <c r="BD785" s="19"/>
      <c r="BE785" s="19"/>
      <c r="BF785" s="19"/>
      <c r="BG785" s="19"/>
    </row>
    <row r="786" customFormat="false" ht="15" hidden="false" customHeight="true" outlineLevel="0" collapsed="false">
      <c r="AK786" s="19"/>
      <c r="AL786" s="19"/>
      <c r="AM786" s="19"/>
      <c r="AN786" s="19"/>
      <c r="AO786" s="19"/>
      <c r="AP786" s="19"/>
      <c r="AQ786" s="19"/>
      <c r="AR786" s="19"/>
      <c r="AS786" s="19"/>
      <c r="AT786" s="19"/>
      <c r="AU786" s="19"/>
      <c r="AV786" s="19"/>
      <c r="AW786" s="19"/>
      <c r="AX786" s="19"/>
      <c r="AY786" s="19"/>
      <c r="AZ786" s="19"/>
      <c r="BA786" s="19"/>
      <c r="BB786" s="19"/>
      <c r="BC786" s="19"/>
      <c r="BD786" s="19"/>
      <c r="BE786" s="19"/>
      <c r="BF786" s="19"/>
      <c r="BG786" s="19"/>
    </row>
    <row r="787" customFormat="false" ht="15" hidden="false" customHeight="true" outlineLevel="0" collapsed="false">
      <c r="AK787" s="19"/>
      <c r="AL787" s="19"/>
      <c r="AM787" s="19"/>
      <c r="AN787" s="19"/>
      <c r="AO787" s="19"/>
      <c r="AP787" s="19"/>
      <c r="AQ787" s="19"/>
      <c r="AR787" s="19"/>
      <c r="AS787" s="19"/>
      <c r="AT787" s="19"/>
      <c r="AU787" s="19"/>
      <c r="AV787" s="19"/>
      <c r="AW787" s="19"/>
      <c r="AX787" s="19"/>
      <c r="AY787" s="19"/>
      <c r="AZ787" s="19"/>
      <c r="BA787" s="19"/>
      <c r="BB787" s="19"/>
      <c r="BC787" s="19"/>
      <c r="BD787" s="19"/>
      <c r="BE787" s="19"/>
      <c r="BF787" s="19"/>
      <c r="BG787" s="19"/>
    </row>
    <row r="788" customFormat="false" ht="15" hidden="false" customHeight="true" outlineLevel="0" collapsed="false">
      <c r="AK788" s="19"/>
      <c r="AL788" s="19"/>
      <c r="AM788" s="19"/>
      <c r="AN788" s="19"/>
      <c r="AO788" s="19"/>
      <c r="AP788" s="19"/>
      <c r="AQ788" s="19"/>
      <c r="AR788" s="19"/>
      <c r="AS788" s="19"/>
      <c r="AT788" s="19"/>
      <c r="AU788" s="19"/>
      <c r="AV788" s="19"/>
      <c r="AW788" s="19"/>
      <c r="AX788" s="19"/>
      <c r="AY788" s="19"/>
      <c r="AZ788" s="19"/>
      <c r="BA788" s="19"/>
      <c r="BB788" s="19"/>
      <c r="BC788" s="19"/>
      <c r="BD788" s="19"/>
      <c r="BE788" s="19"/>
      <c r="BF788" s="19"/>
      <c r="BG788" s="19"/>
    </row>
    <row r="789" customFormat="false" ht="15" hidden="false" customHeight="true" outlineLevel="0" collapsed="false">
      <c r="AK789" s="19"/>
      <c r="AL789" s="19"/>
      <c r="AM789" s="19"/>
      <c r="AN789" s="19"/>
      <c r="AO789" s="19"/>
      <c r="AP789" s="19"/>
      <c r="AQ789" s="19"/>
      <c r="AR789" s="19"/>
      <c r="AS789" s="19"/>
      <c r="AT789" s="19"/>
      <c r="AU789" s="19"/>
      <c r="AV789" s="19"/>
      <c r="AW789" s="19"/>
      <c r="AX789" s="19"/>
      <c r="AY789" s="19"/>
      <c r="AZ789" s="19"/>
      <c r="BA789" s="19"/>
      <c r="BB789" s="19"/>
      <c r="BC789" s="19"/>
      <c r="BD789" s="19"/>
      <c r="BE789" s="19"/>
      <c r="BF789" s="19"/>
      <c r="BG789" s="19"/>
    </row>
    <row r="790" customFormat="false" ht="15" hidden="false" customHeight="true" outlineLevel="0" collapsed="false">
      <c r="AK790" s="19"/>
      <c r="AL790" s="19"/>
      <c r="AM790" s="19"/>
      <c r="AN790" s="19"/>
      <c r="AO790" s="19"/>
      <c r="AP790" s="19"/>
      <c r="AQ790" s="19"/>
      <c r="AR790" s="19"/>
      <c r="AS790" s="19"/>
      <c r="AT790" s="19"/>
      <c r="AU790" s="19"/>
      <c r="AV790" s="19"/>
      <c r="AW790" s="19"/>
      <c r="AX790" s="19"/>
      <c r="AY790" s="19"/>
      <c r="AZ790" s="19"/>
      <c r="BA790" s="19"/>
      <c r="BB790" s="19"/>
      <c r="BC790" s="19"/>
      <c r="BD790" s="19"/>
      <c r="BE790" s="19"/>
      <c r="BF790" s="19"/>
      <c r="BG790" s="19"/>
    </row>
    <row r="791" customFormat="false" ht="15" hidden="false" customHeight="true" outlineLevel="0" collapsed="false">
      <c r="AK791" s="19"/>
      <c r="AL791" s="19"/>
      <c r="AM791" s="19"/>
      <c r="AN791" s="19"/>
      <c r="AO791" s="19"/>
      <c r="AP791" s="19"/>
      <c r="AQ791" s="19"/>
      <c r="AR791" s="19"/>
      <c r="AS791" s="19"/>
      <c r="AT791" s="19"/>
      <c r="AU791" s="19"/>
      <c r="AV791" s="19"/>
      <c r="AW791" s="19"/>
      <c r="AX791" s="19"/>
      <c r="AY791" s="19"/>
      <c r="AZ791" s="19"/>
      <c r="BA791" s="19"/>
      <c r="BB791" s="19"/>
      <c r="BC791" s="19"/>
      <c r="BD791" s="19"/>
      <c r="BE791" s="19"/>
      <c r="BF791" s="19"/>
      <c r="BG791" s="19"/>
    </row>
    <row r="792" customFormat="false" ht="15" hidden="false" customHeight="true" outlineLevel="0" collapsed="false">
      <c r="AK792" s="19"/>
      <c r="AL792" s="19"/>
      <c r="AM792" s="19"/>
      <c r="AN792" s="19"/>
      <c r="AO792" s="19"/>
      <c r="AP792" s="19"/>
      <c r="AQ792" s="19"/>
      <c r="AR792" s="19"/>
      <c r="AS792" s="19"/>
      <c r="AT792" s="19"/>
      <c r="AU792" s="19"/>
      <c r="AV792" s="19"/>
      <c r="AW792" s="19"/>
      <c r="AX792" s="19"/>
      <c r="AY792" s="19"/>
      <c r="AZ792" s="19"/>
      <c r="BA792" s="19"/>
      <c r="BB792" s="19"/>
      <c r="BC792" s="19"/>
      <c r="BD792" s="19"/>
      <c r="BE792" s="19"/>
      <c r="BF792" s="19"/>
      <c r="BG792" s="19"/>
    </row>
    <row r="793" customFormat="false" ht="15" hidden="false" customHeight="true" outlineLevel="0" collapsed="false">
      <c r="AK793" s="19"/>
      <c r="AL793" s="19"/>
      <c r="AM793" s="19"/>
      <c r="AN793" s="19"/>
      <c r="AO793" s="19"/>
      <c r="AP793" s="19"/>
      <c r="AQ793" s="19"/>
      <c r="AR793" s="19"/>
      <c r="AS793" s="19"/>
      <c r="AT793" s="19"/>
      <c r="AU793" s="19"/>
      <c r="AV793" s="19"/>
      <c r="AW793" s="19"/>
      <c r="AX793" s="19"/>
      <c r="AY793" s="19"/>
      <c r="AZ793" s="19"/>
      <c r="BA793" s="19"/>
      <c r="BB793" s="19"/>
      <c r="BC793" s="19"/>
      <c r="BD793" s="19"/>
      <c r="BE793" s="19"/>
      <c r="BF793" s="19"/>
      <c r="BG793" s="19"/>
    </row>
    <row r="794" customFormat="false" ht="15" hidden="false" customHeight="true" outlineLevel="0" collapsed="false">
      <c r="AK794" s="19"/>
      <c r="AL794" s="19"/>
      <c r="AM794" s="19"/>
      <c r="AN794" s="19"/>
      <c r="AO794" s="19"/>
      <c r="AP794" s="19"/>
      <c r="AQ794" s="19"/>
      <c r="AR794" s="19"/>
      <c r="AS794" s="19"/>
      <c r="AT794" s="19"/>
      <c r="AU794" s="19"/>
      <c r="AV794" s="19"/>
      <c r="AW794" s="19"/>
      <c r="AX794" s="19"/>
      <c r="AY794" s="19"/>
      <c r="AZ794" s="19"/>
      <c r="BA794" s="19"/>
      <c r="BB794" s="19"/>
      <c r="BC794" s="19"/>
      <c r="BD794" s="19"/>
      <c r="BE794" s="19"/>
      <c r="BF794" s="19"/>
      <c r="BG794" s="19"/>
    </row>
    <row r="795" customFormat="false" ht="15" hidden="false" customHeight="true" outlineLevel="0" collapsed="false">
      <c r="AK795" s="19"/>
      <c r="AL795" s="19"/>
      <c r="AM795" s="19"/>
      <c r="AN795" s="19"/>
      <c r="AO795" s="19"/>
      <c r="AP795" s="19"/>
      <c r="AQ795" s="19"/>
      <c r="AR795" s="19"/>
      <c r="AS795" s="19"/>
      <c r="AT795" s="19"/>
      <c r="AU795" s="19"/>
      <c r="AV795" s="19"/>
      <c r="AW795" s="19"/>
      <c r="AX795" s="19"/>
      <c r="AY795" s="19"/>
      <c r="AZ795" s="19"/>
      <c r="BA795" s="19"/>
      <c r="BB795" s="19"/>
      <c r="BC795" s="19"/>
      <c r="BD795" s="19"/>
      <c r="BE795" s="19"/>
      <c r="BF795" s="19"/>
      <c r="BG795" s="19"/>
    </row>
    <row r="796" customFormat="false" ht="15" hidden="false" customHeight="true" outlineLevel="0" collapsed="false">
      <c r="AK796" s="19"/>
      <c r="AL796" s="19"/>
      <c r="AM796" s="19"/>
      <c r="AN796" s="19"/>
      <c r="AO796" s="19"/>
      <c r="AP796" s="19"/>
      <c r="AQ796" s="19"/>
      <c r="AR796" s="19"/>
      <c r="AS796" s="19"/>
      <c r="AT796" s="19"/>
      <c r="AU796" s="19"/>
      <c r="AV796" s="19"/>
      <c r="AW796" s="19"/>
      <c r="AX796" s="19"/>
      <c r="AY796" s="19"/>
      <c r="AZ796" s="19"/>
      <c r="BA796" s="19"/>
      <c r="BB796" s="19"/>
      <c r="BC796" s="19"/>
      <c r="BD796" s="19"/>
      <c r="BE796" s="19"/>
      <c r="BF796" s="19"/>
      <c r="BG796" s="19"/>
    </row>
    <row r="797" customFormat="false" ht="15" hidden="false" customHeight="true" outlineLevel="0" collapsed="false">
      <c r="AK797" s="19"/>
      <c r="AL797" s="19"/>
      <c r="AM797" s="19"/>
      <c r="AN797" s="19"/>
      <c r="AO797" s="19"/>
      <c r="AP797" s="19"/>
      <c r="AQ797" s="19"/>
      <c r="AR797" s="19"/>
      <c r="AS797" s="19"/>
      <c r="AT797" s="19"/>
      <c r="AU797" s="19"/>
      <c r="AV797" s="19"/>
      <c r="AW797" s="19"/>
      <c r="AX797" s="19"/>
      <c r="AY797" s="19"/>
      <c r="AZ797" s="19"/>
      <c r="BA797" s="19"/>
      <c r="BB797" s="19"/>
      <c r="BC797" s="19"/>
      <c r="BD797" s="19"/>
      <c r="BE797" s="19"/>
      <c r="BF797" s="19"/>
      <c r="BG797" s="19"/>
    </row>
    <row r="798" customFormat="false" ht="15" hidden="false" customHeight="true" outlineLevel="0" collapsed="false">
      <c r="AK798" s="19"/>
      <c r="AL798" s="19"/>
      <c r="AM798" s="19"/>
      <c r="AN798" s="19"/>
      <c r="AO798" s="19"/>
      <c r="AP798" s="19"/>
      <c r="AQ798" s="19"/>
      <c r="AR798" s="19"/>
      <c r="AS798" s="19"/>
      <c r="AT798" s="19"/>
      <c r="AU798" s="19"/>
      <c r="AV798" s="19"/>
      <c r="AW798" s="19"/>
      <c r="AX798" s="19"/>
      <c r="AY798" s="19"/>
      <c r="AZ798" s="19"/>
      <c r="BA798" s="19"/>
      <c r="BB798" s="19"/>
      <c r="BC798" s="19"/>
      <c r="BD798" s="19"/>
      <c r="BE798" s="19"/>
      <c r="BF798" s="19"/>
      <c r="BG798" s="19"/>
    </row>
    <row r="799" customFormat="false" ht="15" hidden="false" customHeight="true" outlineLevel="0" collapsed="false">
      <c r="AK799" s="19"/>
      <c r="AL799" s="19"/>
      <c r="AM799" s="19"/>
      <c r="AN799" s="19"/>
      <c r="AO799" s="19"/>
      <c r="AP799" s="19"/>
      <c r="AQ799" s="19"/>
      <c r="AR799" s="19"/>
      <c r="AS799" s="19"/>
      <c r="AT799" s="19"/>
      <c r="AU799" s="19"/>
      <c r="AV799" s="19"/>
      <c r="AW799" s="19"/>
      <c r="AX799" s="19"/>
      <c r="AY799" s="19"/>
      <c r="AZ799" s="19"/>
      <c r="BA799" s="19"/>
      <c r="BB799" s="19"/>
      <c r="BC799" s="19"/>
      <c r="BD799" s="19"/>
      <c r="BE799" s="19"/>
      <c r="BF799" s="19"/>
      <c r="BG799" s="19"/>
    </row>
    <row r="800" customFormat="false" ht="15" hidden="false" customHeight="true" outlineLevel="0" collapsed="false">
      <c r="AK800" s="19"/>
      <c r="AL800" s="19"/>
      <c r="AM800" s="19"/>
      <c r="AN800" s="19"/>
      <c r="AO800" s="19"/>
      <c r="AP800" s="19"/>
      <c r="AQ800" s="19"/>
      <c r="AR800" s="19"/>
      <c r="AS800" s="19"/>
      <c r="AT800" s="19"/>
      <c r="AU800" s="19"/>
      <c r="AV800" s="19"/>
      <c r="AW800" s="19"/>
      <c r="AX800" s="19"/>
      <c r="AY800" s="19"/>
      <c r="AZ800" s="19"/>
      <c r="BA800" s="19"/>
      <c r="BB800" s="19"/>
      <c r="BC800" s="19"/>
      <c r="BD800" s="19"/>
      <c r="BE800" s="19"/>
      <c r="BF800" s="19"/>
      <c r="BG800" s="19"/>
    </row>
    <row r="801" customFormat="false" ht="15" hidden="false" customHeight="true" outlineLevel="0" collapsed="false">
      <c r="AK801" s="19"/>
      <c r="AL801" s="19"/>
      <c r="AM801" s="19"/>
      <c r="AN801" s="19"/>
      <c r="AO801" s="19"/>
      <c r="AP801" s="19"/>
      <c r="AQ801" s="19"/>
      <c r="AR801" s="19"/>
      <c r="AS801" s="19"/>
      <c r="AT801" s="19"/>
      <c r="AU801" s="19"/>
      <c r="AV801" s="19"/>
      <c r="AW801" s="19"/>
      <c r="AX801" s="19"/>
      <c r="AY801" s="19"/>
      <c r="AZ801" s="19"/>
      <c r="BA801" s="19"/>
      <c r="BB801" s="19"/>
      <c r="BC801" s="19"/>
      <c r="BD801" s="19"/>
      <c r="BE801" s="19"/>
      <c r="BF801" s="19"/>
      <c r="BG801" s="19"/>
    </row>
    <row r="802" customFormat="false" ht="15" hidden="false" customHeight="true" outlineLevel="0" collapsed="false">
      <c r="AK802" s="19"/>
      <c r="AL802" s="19"/>
      <c r="AM802" s="19"/>
      <c r="AN802" s="19"/>
      <c r="AO802" s="19"/>
      <c r="AP802" s="19"/>
      <c r="AQ802" s="19"/>
      <c r="AR802" s="19"/>
      <c r="AS802" s="19"/>
      <c r="AT802" s="19"/>
      <c r="AU802" s="19"/>
      <c r="AV802" s="19"/>
      <c r="AW802" s="19"/>
      <c r="AX802" s="19"/>
      <c r="AY802" s="19"/>
      <c r="AZ802" s="19"/>
      <c r="BA802" s="19"/>
      <c r="BB802" s="19"/>
      <c r="BC802" s="19"/>
      <c r="BD802" s="19"/>
      <c r="BE802" s="19"/>
      <c r="BF802" s="19"/>
      <c r="BG802" s="19"/>
    </row>
    <row r="803" customFormat="false" ht="15" hidden="false" customHeight="true" outlineLevel="0" collapsed="false">
      <c r="AK803" s="19"/>
      <c r="AL803" s="19"/>
      <c r="AM803" s="19"/>
      <c r="AN803" s="19"/>
      <c r="AO803" s="19"/>
      <c r="AP803" s="19"/>
      <c r="AQ803" s="19"/>
      <c r="AR803" s="19"/>
      <c r="AS803" s="19"/>
      <c r="AT803" s="19"/>
      <c r="AU803" s="19"/>
      <c r="AV803" s="19"/>
      <c r="AW803" s="19"/>
      <c r="AX803" s="19"/>
      <c r="AY803" s="19"/>
      <c r="AZ803" s="19"/>
      <c r="BA803" s="19"/>
      <c r="BB803" s="19"/>
      <c r="BC803" s="19"/>
      <c r="BD803" s="19"/>
      <c r="BE803" s="19"/>
      <c r="BF803" s="19"/>
      <c r="BG803" s="19"/>
    </row>
    <row r="804" customFormat="false" ht="15" hidden="false" customHeight="true" outlineLevel="0" collapsed="false">
      <c r="AK804" s="19"/>
      <c r="AL804" s="19"/>
      <c r="AM804" s="19"/>
      <c r="AN804" s="19"/>
      <c r="AO804" s="19"/>
      <c r="AP804" s="19"/>
      <c r="AQ804" s="19"/>
      <c r="AR804" s="19"/>
      <c r="AS804" s="19"/>
      <c r="AT804" s="19"/>
      <c r="AU804" s="19"/>
      <c r="AV804" s="19"/>
      <c r="AW804" s="19"/>
      <c r="AX804" s="19"/>
      <c r="AY804" s="19"/>
      <c r="AZ804" s="19"/>
      <c r="BA804" s="19"/>
      <c r="BB804" s="19"/>
      <c r="BC804" s="19"/>
      <c r="BD804" s="19"/>
      <c r="BE804" s="19"/>
      <c r="BF804" s="19"/>
      <c r="BG804" s="19"/>
    </row>
    <row r="805" customFormat="false" ht="15" hidden="false" customHeight="true" outlineLevel="0" collapsed="false">
      <c r="AK805" s="19"/>
      <c r="AL805" s="19"/>
      <c r="AM805" s="19"/>
      <c r="AN805" s="19"/>
      <c r="AO805" s="19"/>
      <c r="AP805" s="19"/>
      <c r="AQ805" s="19"/>
      <c r="AR805" s="19"/>
      <c r="AS805" s="19"/>
      <c r="AT805" s="19"/>
      <c r="AU805" s="19"/>
      <c r="AV805" s="19"/>
      <c r="AW805" s="19"/>
      <c r="AX805" s="19"/>
      <c r="AY805" s="19"/>
      <c r="AZ805" s="19"/>
      <c r="BA805" s="19"/>
      <c r="BB805" s="19"/>
      <c r="BC805" s="19"/>
      <c r="BD805" s="19"/>
      <c r="BE805" s="19"/>
      <c r="BF805" s="19"/>
      <c r="BG805" s="19"/>
    </row>
    <row r="806" customFormat="false" ht="15" hidden="false" customHeight="true" outlineLevel="0" collapsed="false">
      <c r="AK806" s="19"/>
      <c r="AL806" s="19"/>
      <c r="AM806" s="19"/>
      <c r="AN806" s="19"/>
      <c r="AO806" s="19"/>
      <c r="AP806" s="19"/>
      <c r="AQ806" s="19"/>
      <c r="AR806" s="19"/>
      <c r="AS806" s="19"/>
      <c r="AT806" s="19"/>
      <c r="AU806" s="19"/>
      <c r="AV806" s="19"/>
      <c r="AW806" s="19"/>
      <c r="AX806" s="19"/>
      <c r="AY806" s="19"/>
      <c r="AZ806" s="19"/>
      <c r="BA806" s="19"/>
      <c r="BB806" s="19"/>
      <c r="BC806" s="19"/>
      <c r="BD806" s="19"/>
      <c r="BE806" s="19"/>
      <c r="BF806" s="19"/>
      <c r="BG806" s="19"/>
    </row>
    <row r="807" customFormat="false" ht="15" hidden="false" customHeight="true" outlineLevel="0" collapsed="false">
      <c r="AK807" s="19"/>
      <c r="AL807" s="19"/>
      <c r="AM807" s="19"/>
      <c r="AN807" s="19"/>
      <c r="AO807" s="19"/>
      <c r="AP807" s="19"/>
      <c r="AQ807" s="19"/>
      <c r="AR807" s="19"/>
      <c r="AS807" s="19"/>
      <c r="AT807" s="19"/>
      <c r="AU807" s="19"/>
      <c r="AV807" s="19"/>
      <c r="AW807" s="19"/>
      <c r="AX807" s="19"/>
      <c r="AY807" s="19"/>
      <c r="AZ807" s="19"/>
      <c r="BA807" s="19"/>
      <c r="BB807" s="19"/>
      <c r="BC807" s="19"/>
      <c r="BD807" s="19"/>
      <c r="BE807" s="19"/>
      <c r="BF807" s="19"/>
      <c r="BG807" s="19"/>
    </row>
    <row r="808" customFormat="false" ht="15" hidden="false" customHeight="true" outlineLevel="0" collapsed="false">
      <c r="AK808" s="19"/>
      <c r="AL808" s="19"/>
      <c r="AM808" s="19"/>
      <c r="AN808" s="19"/>
      <c r="AO808" s="19"/>
      <c r="AP808" s="19"/>
      <c r="AQ808" s="19"/>
      <c r="AR808" s="19"/>
      <c r="AS808" s="19"/>
      <c r="AT808" s="19"/>
      <c r="AU808" s="19"/>
      <c r="AV808" s="19"/>
      <c r="AW808" s="19"/>
      <c r="AX808" s="19"/>
      <c r="AY808" s="19"/>
      <c r="AZ808" s="19"/>
      <c r="BA808" s="19"/>
      <c r="BB808" s="19"/>
      <c r="BC808" s="19"/>
      <c r="BD808" s="19"/>
      <c r="BE808" s="19"/>
      <c r="BF808" s="19"/>
      <c r="BG808" s="19"/>
    </row>
    <row r="809" customFormat="false" ht="15" hidden="false" customHeight="true" outlineLevel="0" collapsed="false">
      <c r="AK809" s="19"/>
      <c r="AL809" s="19"/>
      <c r="AM809" s="19"/>
      <c r="AN809" s="19"/>
      <c r="AO809" s="19"/>
      <c r="AP809" s="19"/>
      <c r="AQ809" s="19"/>
      <c r="AR809" s="19"/>
      <c r="AS809" s="19"/>
      <c r="AT809" s="19"/>
      <c r="AU809" s="19"/>
      <c r="AV809" s="19"/>
      <c r="AW809" s="19"/>
      <c r="AX809" s="19"/>
      <c r="AY809" s="19"/>
      <c r="AZ809" s="19"/>
      <c r="BA809" s="19"/>
      <c r="BB809" s="19"/>
      <c r="BC809" s="19"/>
      <c r="BD809" s="19"/>
      <c r="BE809" s="19"/>
      <c r="BF809" s="19"/>
      <c r="BG809" s="19"/>
    </row>
    <row r="810" customFormat="false" ht="15" hidden="false" customHeight="true" outlineLevel="0" collapsed="false">
      <c r="AK810" s="19"/>
      <c r="AL810" s="19"/>
      <c r="AM810" s="19"/>
      <c r="AN810" s="19"/>
      <c r="AO810" s="19"/>
      <c r="AP810" s="19"/>
      <c r="AQ810" s="19"/>
      <c r="AR810" s="19"/>
      <c r="AS810" s="19"/>
      <c r="AT810" s="19"/>
      <c r="AU810" s="19"/>
      <c r="AV810" s="19"/>
      <c r="AW810" s="19"/>
      <c r="AX810" s="19"/>
      <c r="AY810" s="19"/>
      <c r="AZ810" s="19"/>
      <c r="BA810" s="19"/>
      <c r="BB810" s="19"/>
      <c r="BC810" s="19"/>
      <c r="BD810" s="19"/>
      <c r="BE810" s="19"/>
      <c r="BF810" s="19"/>
      <c r="BG810" s="19"/>
    </row>
    <row r="811" customFormat="false" ht="15" hidden="false" customHeight="true" outlineLevel="0" collapsed="false">
      <c r="AK811" s="19"/>
      <c r="AL811" s="19"/>
      <c r="AM811" s="19"/>
      <c r="AN811" s="19"/>
      <c r="AO811" s="19"/>
      <c r="AP811" s="19"/>
      <c r="AQ811" s="19"/>
      <c r="AR811" s="19"/>
      <c r="AS811" s="19"/>
      <c r="AT811" s="19"/>
      <c r="AU811" s="19"/>
      <c r="AV811" s="19"/>
      <c r="AW811" s="19"/>
      <c r="AX811" s="19"/>
      <c r="AY811" s="19"/>
      <c r="AZ811" s="19"/>
      <c r="BA811" s="19"/>
      <c r="BB811" s="19"/>
      <c r="BC811" s="19"/>
      <c r="BD811" s="19"/>
      <c r="BE811" s="19"/>
      <c r="BF811" s="19"/>
      <c r="BG811" s="19"/>
    </row>
    <row r="812" customFormat="false" ht="15" hidden="false" customHeight="true" outlineLevel="0" collapsed="false">
      <c r="AK812" s="19"/>
      <c r="AL812" s="19"/>
      <c r="AM812" s="19"/>
      <c r="AN812" s="19"/>
      <c r="AO812" s="19"/>
      <c r="AP812" s="19"/>
      <c r="AQ812" s="19"/>
      <c r="AR812" s="19"/>
      <c r="AS812" s="19"/>
      <c r="AT812" s="19"/>
      <c r="AU812" s="19"/>
      <c r="AV812" s="19"/>
      <c r="AW812" s="19"/>
      <c r="AX812" s="19"/>
      <c r="AY812" s="19"/>
      <c r="AZ812" s="19"/>
      <c r="BA812" s="19"/>
      <c r="BB812" s="19"/>
      <c r="BC812" s="19"/>
      <c r="BD812" s="19"/>
      <c r="BE812" s="19"/>
      <c r="BF812" s="19"/>
      <c r="BG812" s="19"/>
    </row>
    <row r="813" customFormat="false" ht="15" hidden="false" customHeight="true" outlineLevel="0" collapsed="false">
      <c r="AK813" s="19"/>
      <c r="AL813" s="19"/>
      <c r="AM813" s="19"/>
      <c r="AN813" s="19"/>
      <c r="AO813" s="19"/>
      <c r="AP813" s="19"/>
      <c r="AQ813" s="19"/>
      <c r="AR813" s="19"/>
      <c r="AS813" s="19"/>
      <c r="AT813" s="19"/>
      <c r="AU813" s="19"/>
      <c r="AV813" s="19"/>
      <c r="AW813" s="19"/>
      <c r="AX813" s="19"/>
      <c r="AY813" s="19"/>
      <c r="AZ813" s="19"/>
      <c r="BA813" s="19"/>
      <c r="BB813" s="19"/>
      <c r="BC813" s="19"/>
      <c r="BD813" s="19"/>
      <c r="BE813" s="19"/>
      <c r="BF813" s="19"/>
      <c r="BG813" s="19"/>
    </row>
    <row r="814" customFormat="false" ht="15" hidden="false" customHeight="true" outlineLevel="0" collapsed="false">
      <c r="AK814" s="19"/>
      <c r="AL814" s="19"/>
      <c r="AM814" s="19"/>
      <c r="AN814" s="19"/>
      <c r="AO814" s="19"/>
      <c r="AP814" s="19"/>
      <c r="AQ814" s="19"/>
      <c r="AR814" s="19"/>
      <c r="AS814" s="19"/>
      <c r="AT814" s="19"/>
      <c r="AU814" s="19"/>
      <c r="AV814" s="19"/>
      <c r="AW814" s="19"/>
      <c r="AX814" s="19"/>
      <c r="AY814" s="19"/>
      <c r="AZ814" s="19"/>
      <c r="BA814" s="19"/>
      <c r="BB814" s="19"/>
      <c r="BC814" s="19"/>
      <c r="BD814" s="19"/>
      <c r="BE814" s="19"/>
      <c r="BF814" s="19"/>
      <c r="BG814" s="19"/>
    </row>
    <row r="815" customFormat="false" ht="15" hidden="false" customHeight="true" outlineLevel="0" collapsed="false">
      <c r="AK815" s="19"/>
      <c r="AL815" s="19"/>
      <c r="AM815" s="19"/>
      <c r="AN815" s="19"/>
      <c r="AO815" s="19"/>
      <c r="AP815" s="19"/>
      <c r="AQ815" s="19"/>
      <c r="AR815" s="19"/>
      <c r="AS815" s="19"/>
      <c r="AT815" s="19"/>
      <c r="AU815" s="19"/>
      <c r="AV815" s="19"/>
      <c r="AW815" s="19"/>
      <c r="AX815" s="19"/>
      <c r="AY815" s="19"/>
      <c r="AZ815" s="19"/>
      <c r="BA815" s="19"/>
      <c r="BB815" s="19"/>
      <c r="BC815" s="19"/>
      <c r="BD815" s="19"/>
      <c r="BE815" s="19"/>
      <c r="BF815" s="19"/>
      <c r="BG815" s="19"/>
    </row>
    <row r="816" customFormat="false" ht="15" hidden="false" customHeight="true" outlineLevel="0" collapsed="false">
      <c r="AK816" s="19"/>
      <c r="AL816" s="19"/>
      <c r="AM816" s="19"/>
      <c r="AN816" s="19"/>
      <c r="AO816" s="19"/>
      <c r="AP816" s="19"/>
      <c r="AQ816" s="19"/>
      <c r="AR816" s="19"/>
      <c r="AS816" s="19"/>
      <c r="AT816" s="19"/>
      <c r="AU816" s="19"/>
      <c r="AV816" s="19"/>
      <c r="AW816" s="19"/>
      <c r="AX816" s="19"/>
      <c r="AY816" s="19"/>
      <c r="AZ816" s="19"/>
      <c r="BA816" s="19"/>
      <c r="BB816" s="19"/>
      <c r="BC816" s="19"/>
      <c r="BD816" s="19"/>
      <c r="BE816" s="19"/>
      <c r="BF816" s="19"/>
      <c r="BG816" s="19"/>
    </row>
    <row r="817" customFormat="false" ht="15" hidden="false" customHeight="true" outlineLevel="0" collapsed="false">
      <c r="AK817" s="19"/>
      <c r="AL817" s="19"/>
      <c r="AM817" s="19"/>
      <c r="AN817" s="19"/>
      <c r="AO817" s="19"/>
      <c r="AP817" s="19"/>
      <c r="AQ817" s="19"/>
      <c r="AR817" s="19"/>
      <c r="AS817" s="19"/>
      <c r="AT817" s="19"/>
      <c r="AU817" s="19"/>
      <c r="AV817" s="19"/>
      <c r="AW817" s="19"/>
      <c r="AX817" s="19"/>
      <c r="AY817" s="19"/>
      <c r="AZ817" s="19"/>
      <c r="BA817" s="19"/>
      <c r="BB817" s="19"/>
      <c r="BC817" s="19"/>
      <c r="BD817" s="19"/>
      <c r="BE817" s="19"/>
      <c r="BF817" s="19"/>
      <c r="BG817" s="19"/>
    </row>
    <row r="818" customFormat="false" ht="15" hidden="false" customHeight="true" outlineLevel="0" collapsed="false">
      <c r="AK818" s="19"/>
      <c r="AL818" s="19"/>
      <c r="AM818" s="19"/>
      <c r="AN818" s="19"/>
      <c r="AO818" s="19"/>
      <c r="AP818" s="19"/>
      <c r="AQ818" s="19"/>
      <c r="AR818" s="19"/>
      <c r="AS818" s="19"/>
      <c r="AT818" s="19"/>
      <c r="AU818" s="19"/>
      <c r="AV818" s="19"/>
      <c r="AW818" s="19"/>
      <c r="AX818" s="19"/>
      <c r="AY818" s="19"/>
      <c r="AZ818" s="19"/>
      <c r="BA818" s="19"/>
      <c r="BB818" s="19"/>
      <c r="BC818" s="19"/>
      <c r="BD818" s="19"/>
      <c r="BE818" s="19"/>
      <c r="BF818" s="19"/>
      <c r="BG818" s="19"/>
    </row>
    <row r="819" customFormat="false" ht="15" hidden="false" customHeight="true" outlineLevel="0" collapsed="false">
      <c r="AK819" s="19"/>
      <c r="AL819" s="19"/>
      <c r="AM819" s="19"/>
      <c r="AN819" s="19"/>
      <c r="AO819" s="19"/>
      <c r="AP819" s="19"/>
      <c r="AQ819" s="19"/>
      <c r="AR819" s="19"/>
      <c r="AS819" s="19"/>
      <c r="AT819" s="19"/>
      <c r="AU819" s="19"/>
      <c r="AV819" s="19"/>
      <c r="AW819" s="19"/>
      <c r="AX819" s="19"/>
      <c r="AY819" s="19"/>
      <c r="AZ819" s="19"/>
      <c r="BA819" s="19"/>
      <c r="BB819" s="19"/>
      <c r="BC819" s="19"/>
      <c r="BD819" s="19"/>
      <c r="BE819" s="19"/>
      <c r="BF819" s="19"/>
      <c r="BG819" s="19"/>
    </row>
    <row r="820" customFormat="false" ht="15" hidden="false" customHeight="true" outlineLevel="0" collapsed="false">
      <c r="AK820" s="19"/>
      <c r="AL820" s="19"/>
      <c r="AM820" s="19"/>
      <c r="AN820" s="19"/>
      <c r="AO820" s="19"/>
      <c r="AP820" s="19"/>
      <c r="AQ820" s="19"/>
      <c r="AR820" s="19"/>
      <c r="AS820" s="19"/>
      <c r="AT820" s="19"/>
      <c r="AU820" s="19"/>
      <c r="AV820" s="19"/>
      <c r="AW820" s="19"/>
      <c r="AX820" s="19"/>
      <c r="AY820" s="19"/>
      <c r="AZ820" s="19"/>
      <c r="BA820" s="19"/>
      <c r="BB820" s="19"/>
      <c r="BC820" s="19"/>
      <c r="BD820" s="19"/>
      <c r="BE820" s="19"/>
      <c r="BF820" s="19"/>
      <c r="BG820" s="19"/>
    </row>
    <row r="821" customFormat="false" ht="15" hidden="false" customHeight="true" outlineLevel="0" collapsed="false">
      <c r="AK821" s="19"/>
      <c r="AL821" s="19"/>
      <c r="AM821" s="19"/>
      <c r="AN821" s="19"/>
      <c r="AO821" s="19"/>
      <c r="AP821" s="19"/>
      <c r="AQ821" s="19"/>
      <c r="AR821" s="19"/>
      <c r="AS821" s="19"/>
      <c r="AT821" s="19"/>
      <c r="AU821" s="19"/>
      <c r="AV821" s="19"/>
      <c r="AW821" s="19"/>
      <c r="AX821" s="19"/>
      <c r="AY821" s="19"/>
      <c r="AZ821" s="19"/>
      <c r="BA821" s="19"/>
      <c r="BB821" s="19"/>
      <c r="BC821" s="19"/>
      <c r="BD821" s="19"/>
      <c r="BE821" s="19"/>
      <c r="BF821" s="19"/>
      <c r="BG821" s="19"/>
    </row>
    <row r="822" customFormat="false" ht="15" hidden="false" customHeight="true" outlineLevel="0" collapsed="false">
      <c r="AK822" s="19"/>
      <c r="AL822" s="19"/>
      <c r="AM822" s="19"/>
      <c r="AN822" s="19"/>
      <c r="AO822" s="19"/>
      <c r="AP822" s="19"/>
      <c r="AQ822" s="19"/>
      <c r="AR822" s="19"/>
      <c r="AS822" s="19"/>
      <c r="AT822" s="19"/>
      <c r="AU822" s="19"/>
      <c r="AV822" s="19"/>
      <c r="AW822" s="19"/>
      <c r="AX822" s="19"/>
      <c r="AY822" s="19"/>
      <c r="AZ822" s="19"/>
      <c r="BA822" s="19"/>
      <c r="BB822" s="19"/>
      <c r="BC822" s="19"/>
      <c r="BD822" s="19"/>
      <c r="BE822" s="19"/>
      <c r="BF822" s="19"/>
      <c r="BG822" s="19"/>
    </row>
    <row r="823" customFormat="false" ht="15" hidden="false" customHeight="true" outlineLevel="0" collapsed="false">
      <c r="AK823" s="19"/>
      <c r="AL823" s="19"/>
      <c r="AM823" s="19"/>
      <c r="AN823" s="19"/>
      <c r="AO823" s="19"/>
      <c r="AP823" s="19"/>
      <c r="AQ823" s="19"/>
      <c r="AR823" s="19"/>
      <c r="AS823" s="19"/>
      <c r="AT823" s="19"/>
      <c r="AU823" s="19"/>
      <c r="AV823" s="19"/>
      <c r="AW823" s="19"/>
      <c r="AX823" s="19"/>
      <c r="AY823" s="19"/>
      <c r="AZ823" s="19"/>
      <c r="BA823" s="19"/>
      <c r="BB823" s="19"/>
      <c r="BC823" s="19"/>
      <c r="BD823" s="19"/>
      <c r="BE823" s="19"/>
      <c r="BF823" s="19"/>
      <c r="BG823" s="19"/>
    </row>
    <row r="824" customFormat="false" ht="15" hidden="false" customHeight="true" outlineLevel="0" collapsed="false">
      <c r="AK824" s="19"/>
      <c r="AL824" s="19"/>
      <c r="AM824" s="19"/>
      <c r="AN824" s="19"/>
      <c r="AO824" s="19"/>
      <c r="AP824" s="19"/>
      <c r="AQ824" s="19"/>
      <c r="AR824" s="19"/>
      <c r="AS824" s="19"/>
      <c r="AT824" s="19"/>
      <c r="AU824" s="19"/>
      <c r="AV824" s="19"/>
      <c r="AW824" s="19"/>
      <c r="AX824" s="19"/>
      <c r="AY824" s="19"/>
      <c r="AZ824" s="19"/>
      <c r="BA824" s="19"/>
      <c r="BB824" s="19"/>
      <c r="BC824" s="19"/>
      <c r="BD824" s="19"/>
      <c r="BE824" s="19"/>
      <c r="BF824" s="19"/>
      <c r="BG824" s="19"/>
    </row>
    <row r="825" customFormat="false" ht="15" hidden="false" customHeight="true" outlineLevel="0" collapsed="false">
      <c r="AK825" s="19"/>
      <c r="AL825" s="19"/>
      <c r="AM825" s="19"/>
      <c r="AN825" s="19"/>
      <c r="AO825" s="19"/>
      <c r="AP825" s="19"/>
      <c r="AQ825" s="19"/>
      <c r="AR825" s="19"/>
      <c r="AS825" s="19"/>
      <c r="AT825" s="19"/>
      <c r="AU825" s="19"/>
      <c r="AV825" s="19"/>
      <c r="AW825" s="19"/>
      <c r="AX825" s="19"/>
      <c r="AY825" s="19"/>
      <c r="AZ825" s="19"/>
      <c r="BA825" s="19"/>
      <c r="BB825" s="19"/>
      <c r="BC825" s="19"/>
      <c r="BD825" s="19"/>
      <c r="BE825" s="19"/>
      <c r="BF825" s="19"/>
      <c r="BG825" s="19"/>
    </row>
    <row r="826" customFormat="false" ht="15" hidden="false" customHeight="true" outlineLevel="0" collapsed="false">
      <c r="AK826" s="19"/>
      <c r="AL826" s="19"/>
      <c r="AM826" s="19"/>
      <c r="AN826" s="19"/>
      <c r="AO826" s="19"/>
      <c r="AP826" s="19"/>
      <c r="AQ826" s="19"/>
      <c r="AR826" s="19"/>
      <c r="AS826" s="19"/>
      <c r="AT826" s="19"/>
      <c r="AU826" s="19"/>
      <c r="AV826" s="19"/>
      <c r="AW826" s="19"/>
      <c r="AX826" s="19"/>
      <c r="AY826" s="19"/>
      <c r="AZ826" s="19"/>
      <c r="BA826" s="19"/>
      <c r="BB826" s="19"/>
      <c r="BC826" s="19"/>
      <c r="BD826" s="19"/>
      <c r="BE826" s="19"/>
      <c r="BF826" s="19"/>
      <c r="BG826" s="19"/>
    </row>
    <row r="827" customFormat="false" ht="15" hidden="false" customHeight="true" outlineLevel="0" collapsed="false">
      <c r="AK827" s="19"/>
      <c r="AL827" s="19"/>
      <c r="AM827" s="19"/>
      <c r="AN827" s="19"/>
      <c r="AO827" s="19"/>
      <c r="AP827" s="19"/>
      <c r="AQ827" s="19"/>
      <c r="AR827" s="19"/>
      <c r="AS827" s="19"/>
      <c r="AT827" s="19"/>
      <c r="AU827" s="19"/>
      <c r="AV827" s="19"/>
      <c r="AW827" s="19"/>
      <c r="AX827" s="19"/>
      <c r="AY827" s="19"/>
      <c r="AZ827" s="19"/>
      <c r="BA827" s="19"/>
      <c r="BB827" s="19"/>
      <c r="BC827" s="19"/>
      <c r="BD827" s="19"/>
      <c r="BE827" s="19"/>
      <c r="BF827" s="19"/>
      <c r="BG827" s="19"/>
    </row>
    <row r="828" customFormat="false" ht="15" hidden="false" customHeight="true" outlineLevel="0" collapsed="false">
      <c r="AK828" s="19"/>
      <c r="AL828" s="19"/>
      <c r="AM828" s="19"/>
      <c r="AN828" s="19"/>
      <c r="AO828" s="19"/>
      <c r="AP828" s="19"/>
      <c r="AQ828" s="19"/>
      <c r="AR828" s="19"/>
      <c r="AS828" s="19"/>
      <c r="AT828" s="19"/>
      <c r="AU828" s="19"/>
      <c r="AV828" s="19"/>
      <c r="AW828" s="19"/>
      <c r="AX828" s="19"/>
      <c r="AY828" s="19"/>
      <c r="AZ828" s="19"/>
      <c r="BA828" s="19"/>
      <c r="BB828" s="19"/>
      <c r="BC828" s="19"/>
      <c r="BD828" s="19"/>
      <c r="BE828" s="19"/>
      <c r="BF828" s="19"/>
      <c r="BG828" s="19"/>
    </row>
    <row r="829" customFormat="false" ht="15" hidden="false" customHeight="true" outlineLevel="0" collapsed="false">
      <c r="AK829" s="19"/>
      <c r="AL829" s="19"/>
      <c r="AM829" s="19"/>
      <c r="AN829" s="19"/>
      <c r="AO829" s="19"/>
      <c r="AP829" s="19"/>
      <c r="AQ829" s="19"/>
      <c r="AR829" s="19"/>
      <c r="AS829" s="19"/>
      <c r="AT829" s="19"/>
      <c r="AU829" s="19"/>
      <c r="AV829" s="19"/>
      <c r="AW829" s="19"/>
      <c r="AX829" s="19"/>
      <c r="AY829" s="19"/>
      <c r="AZ829" s="19"/>
      <c r="BA829" s="19"/>
      <c r="BB829" s="19"/>
      <c r="BC829" s="19"/>
      <c r="BD829" s="19"/>
      <c r="BE829" s="19"/>
      <c r="BF829" s="19"/>
      <c r="BG829" s="19"/>
    </row>
    <row r="830" customFormat="false" ht="15" hidden="false" customHeight="true" outlineLevel="0" collapsed="false">
      <c r="AK830" s="19"/>
      <c r="AL830" s="19"/>
      <c r="AM830" s="19"/>
      <c r="AN830" s="19"/>
      <c r="AO830" s="19"/>
      <c r="AP830" s="19"/>
      <c r="AQ830" s="19"/>
      <c r="AR830" s="19"/>
      <c r="AS830" s="19"/>
      <c r="AT830" s="19"/>
      <c r="AU830" s="19"/>
      <c r="AV830" s="19"/>
      <c r="AW830" s="19"/>
      <c r="AX830" s="19"/>
      <c r="AY830" s="19"/>
      <c r="AZ830" s="19"/>
      <c r="BA830" s="19"/>
      <c r="BB830" s="19"/>
      <c r="BC830" s="19"/>
      <c r="BD830" s="19"/>
      <c r="BE830" s="19"/>
      <c r="BF830" s="19"/>
      <c r="BG830" s="19"/>
    </row>
    <row r="831" customFormat="false" ht="15" hidden="false" customHeight="true" outlineLevel="0" collapsed="false">
      <c r="AK831" s="19"/>
      <c r="AL831" s="19"/>
      <c r="AM831" s="19"/>
      <c r="AN831" s="19"/>
      <c r="AO831" s="19"/>
      <c r="AP831" s="19"/>
      <c r="AQ831" s="19"/>
      <c r="AR831" s="19"/>
      <c r="AS831" s="19"/>
      <c r="AT831" s="19"/>
      <c r="AU831" s="19"/>
      <c r="AV831" s="19"/>
      <c r="AW831" s="19"/>
      <c r="AX831" s="19"/>
      <c r="AY831" s="19"/>
      <c r="AZ831" s="19"/>
      <c r="BA831" s="19"/>
      <c r="BB831" s="19"/>
      <c r="BC831" s="19"/>
      <c r="BD831" s="19"/>
      <c r="BE831" s="19"/>
      <c r="BF831" s="19"/>
      <c r="BG831" s="19"/>
    </row>
    <row r="832" customFormat="false" ht="15" hidden="false" customHeight="true" outlineLevel="0" collapsed="false">
      <c r="AK832" s="19"/>
      <c r="AL832" s="19"/>
      <c r="AM832" s="19"/>
      <c r="AN832" s="19"/>
      <c r="AO832" s="19"/>
      <c r="AP832" s="19"/>
      <c r="AQ832" s="19"/>
      <c r="AR832" s="19"/>
      <c r="AS832" s="19"/>
      <c r="AT832" s="19"/>
      <c r="AU832" s="19"/>
      <c r="AV832" s="19"/>
      <c r="AW832" s="19"/>
      <c r="AX832" s="19"/>
      <c r="AY832" s="19"/>
      <c r="AZ832" s="19"/>
      <c r="BA832" s="19"/>
      <c r="BB832" s="19"/>
      <c r="BC832" s="19"/>
      <c r="BD832" s="19"/>
      <c r="BE832" s="19"/>
      <c r="BF832" s="19"/>
      <c r="BG832" s="19"/>
    </row>
    <row r="833" customFormat="false" ht="15" hidden="false" customHeight="true" outlineLevel="0" collapsed="false">
      <c r="AK833" s="19"/>
      <c r="AL833" s="19"/>
      <c r="AM833" s="19"/>
      <c r="AN833" s="19"/>
      <c r="AO833" s="19"/>
      <c r="AP833" s="19"/>
      <c r="AQ833" s="19"/>
      <c r="AR833" s="19"/>
      <c r="AS833" s="19"/>
      <c r="AT833" s="19"/>
      <c r="AU833" s="19"/>
      <c r="AV833" s="19"/>
      <c r="AW833" s="19"/>
      <c r="AX833" s="19"/>
      <c r="AY833" s="19"/>
      <c r="AZ833" s="19"/>
      <c r="BA833" s="19"/>
      <c r="BB833" s="19"/>
      <c r="BC833" s="19"/>
      <c r="BD833" s="19"/>
      <c r="BE833" s="19"/>
      <c r="BF833" s="19"/>
      <c r="BG833" s="19"/>
    </row>
    <row r="834" customFormat="false" ht="15" hidden="false" customHeight="true" outlineLevel="0" collapsed="false">
      <c r="AK834" s="19"/>
      <c r="AL834" s="19"/>
      <c r="AM834" s="19"/>
      <c r="AN834" s="19"/>
      <c r="AO834" s="19"/>
      <c r="AP834" s="19"/>
      <c r="AQ834" s="19"/>
      <c r="AR834" s="19"/>
      <c r="AS834" s="19"/>
      <c r="AT834" s="19"/>
      <c r="AU834" s="19"/>
      <c r="AV834" s="19"/>
      <c r="AW834" s="19"/>
      <c r="AX834" s="19"/>
      <c r="AY834" s="19"/>
      <c r="AZ834" s="19"/>
      <c r="BA834" s="19"/>
      <c r="BB834" s="19"/>
      <c r="BC834" s="19"/>
      <c r="BD834" s="19"/>
      <c r="BE834" s="19"/>
      <c r="BF834" s="19"/>
      <c r="BG834" s="19"/>
    </row>
    <row r="835" customFormat="false" ht="15" hidden="false" customHeight="true" outlineLevel="0" collapsed="false">
      <c r="AK835" s="19"/>
      <c r="AL835" s="19"/>
      <c r="AM835" s="19"/>
      <c r="AN835" s="19"/>
      <c r="AO835" s="19"/>
      <c r="AP835" s="19"/>
      <c r="AQ835" s="19"/>
      <c r="AR835" s="19"/>
      <c r="AS835" s="19"/>
      <c r="AT835" s="19"/>
      <c r="AU835" s="19"/>
      <c r="AV835" s="19"/>
      <c r="AW835" s="19"/>
      <c r="AX835" s="19"/>
      <c r="AY835" s="19"/>
      <c r="AZ835" s="19"/>
      <c r="BA835" s="19"/>
      <c r="BB835" s="19"/>
      <c r="BC835" s="19"/>
      <c r="BD835" s="19"/>
      <c r="BE835" s="19"/>
      <c r="BF835" s="19"/>
      <c r="BG835" s="19"/>
    </row>
    <row r="836" customFormat="false" ht="15" hidden="false" customHeight="true" outlineLevel="0" collapsed="false">
      <c r="AK836" s="19"/>
      <c r="AL836" s="19"/>
      <c r="AM836" s="19"/>
      <c r="AN836" s="19"/>
      <c r="AO836" s="19"/>
      <c r="AP836" s="19"/>
      <c r="AQ836" s="19"/>
      <c r="AR836" s="19"/>
      <c r="AS836" s="19"/>
      <c r="AT836" s="19"/>
      <c r="AU836" s="19"/>
      <c r="AV836" s="19"/>
      <c r="AW836" s="19"/>
      <c r="AX836" s="19"/>
      <c r="AY836" s="19"/>
      <c r="AZ836" s="19"/>
      <c r="BA836" s="19"/>
      <c r="BB836" s="19"/>
      <c r="BC836" s="19"/>
      <c r="BD836" s="19"/>
      <c r="BE836" s="19"/>
      <c r="BF836" s="19"/>
      <c r="BG836" s="19"/>
    </row>
    <row r="837" customFormat="false" ht="15" hidden="false" customHeight="true" outlineLevel="0" collapsed="false">
      <c r="AK837" s="19"/>
      <c r="AL837" s="19"/>
      <c r="AM837" s="19"/>
      <c r="AN837" s="19"/>
      <c r="AO837" s="19"/>
      <c r="AP837" s="19"/>
      <c r="AQ837" s="19"/>
      <c r="AR837" s="19"/>
      <c r="AS837" s="19"/>
      <c r="AT837" s="19"/>
      <c r="AU837" s="19"/>
      <c r="AV837" s="19"/>
      <c r="AW837" s="19"/>
      <c r="AX837" s="19"/>
      <c r="AY837" s="19"/>
      <c r="AZ837" s="19"/>
      <c r="BA837" s="19"/>
      <c r="BB837" s="19"/>
      <c r="BC837" s="19"/>
      <c r="BD837" s="19"/>
      <c r="BE837" s="19"/>
      <c r="BF837" s="19"/>
      <c r="BG837" s="19"/>
    </row>
    <row r="838" customFormat="false" ht="15" hidden="false" customHeight="true" outlineLevel="0" collapsed="false">
      <c r="AK838" s="19"/>
      <c r="AL838" s="19"/>
      <c r="AM838" s="19"/>
      <c r="AN838" s="19"/>
      <c r="AO838" s="19"/>
      <c r="AP838" s="19"/>
      <c r="AQ838" s="19"/>
      <c r="AR838" s="19"/>
      <c r="AS838" s="19"/>
      <c r="AT838" s="19"/>
      <c r="AU838" s="19"/>
      <c r="AV838" s="19"/>
      <c r="AW838" s="19"/>
      <c r="AX838" s="19"/>
      <c r="AY838" s="19"/>
      <c r="AZ838" s="19"/>
      <c r="BA838" s="19"/>
      <c r="BB838" s="19"/>
      <c r="BC838" s="19"/>
      <c r="BD838" s="19"/>
      <c r="BE838" s="19"/>
      <c r="BF838" s="19"/>
      <c r="BG838" s="19"/>
    </row>
    <row r="839" customFormat="false" ht="15" hidden="false" customHeight="true" outlineLevel="0" collapsed="false">
      <c r="AK839" s="19"/>
      <c r="AL839" s="19"/>
      <c r="AM839" s="19"/>
      <c r="AN839" s="19"/>
      <c r="AO839" s="19"/>
      <c r="AP839" s="19"/>
      <c r="AQ839" s="19"/>
      <c r="AR839" s="19"/>
      <c r="AS839" s="19"/>
      <c r="AT839" s="19"/>
      <c r="AU839" s="19"/>
      <c r="AV839" s="19"/>
      <c r="AW839" s="19"/>
      <c r="AX839" s="19"/>
      <c r="AY839" s="19"/>
      <c r="AZ839" s="19"/>
      <c r="BA839" s="19"/>
      <c r="BB839" s="19"/>
      <c r="BC839" s="19"/>
      <c r="BD839" s="19"/>
      <c r="BE839" s="19"/>
      <c r="BF839" s="19"/>
      <c r="BG839" s="19"/>
    </row>
    <row r="840" customFormat="false" ht="15" hidden="false" customHeight="true" outlineLevel="0" collapsed="false">
      <c r="AK840" s="19"/>
      <c r="AL840" s="19"/>
      <c r="AM840" s="19"/>
      <c r="AN840" s="19"/>
      <c r="AO840" s="19"/>
      <c r="AP840" s="19"/>
      <c r="AQ840" s="19"/>
      <c r="AR840" s="19"/>
      <c r="AS840" s="19"/>
      <c r="AT840" s="19"/>
      <c r="AU840" s="19"/>
      <c r="AV840" s="19"/>
      <c r="AW840" s="19"/>
      <c r="AX840" s="19"/>
      <c r="AY840" s="19"/>
      <c r="AZ840" s="19"/>
      <c r="BA840" s="19"/>
      <c r="BB840" s="19"/>
      <c r="BC840" s="19"/>
      <c r="BD840" s="19"/>
      <c r="BE840" s="19"/>
      <c r="BF840" s="19"/>
      <c r="BG840" s="19"/>
    </row>
    <row r="841" customFormat="false" ht="15" hidden="false" customHeight="true" outlineLevel="0" collapsed="false">
      <c r="AK841" s="19"/>
      <c r="AL841" s="19"/>
      <c r="AM841" s="19"/>
      <c r="AN841" s="19"/>
      <c r="AO841" s="19"/>
      <c r="AP841" s="19"/>
      <c r="AQ841" s="19"/>
      <c r="AR841" s="19"/>
      <c r="AS841" s="19"/>
      <c r="AT841" s="19"/>
      <c r="AU841" s="19"/>
      <c r="AV841" s="19"/>
      <c r="AW841" s="19"/>
      <c r="AX841" s="19"/>
      <c r="AY841" s="19"/>
      <c r="AZ841" s="19"/>
      <c r="BA841" s="19"/>
      <c r="BB841" s="19"/>
      <c r="BC841" s="19"/>
      <c r="BD841" s="19"/>
      <c r="BE841" s="19"/>
      <c r="BF841" s="19"/>
      <c r="BG841" s="19"/>
    </row>
    <row r="842" customFormat="false" ht="15" hidden="false" customHeight="true" outlineLevel="0" collapsed="false">
      <c r="AK842" s="19"/>
      <c r="AL842" s="19"/>
      <c r="AM842" s="19"/>
      <c r="AN842" s="19"/>
      <c r="AO842" s="19"/>
      <c r="AP842" s="19"/>
      <c r="AQ842" s="19"/>
      <c r="AR842" s="19"/>
      <c r="AS842" s="19"/>
      <c r="AT842" s="19"/>
      <c r="AU842" s="19"/>
      <c r="AV842" s="19"/>
      <c r="AW842" s="19"/>
      <c r="AX842" s="19"/>
      <c r="AY842" s="19"/>
      <c r="AZ842" s="19"/>
      <c r="BA842" s="19"/>
      <c r="BB842" s="19"/>
      <c r="BC842" s="19"/>
      <c r="BD842" s="19"/>
      <c r="BE842" s="19"/>
      <c r="BF842" s="19"/>
      <c r="BG842" s="19"/>
    </row>
    <row r="843" customFormat="false" ht="15" hidden="false" customHeight="true" outlineLevel="0" collapsed="false">
      <c r="AK843" s="19"/>
      <c r="AL843" s="19"/>
      <c r="AM843" s="19"/>
      <c r="AN843" s="19"/>
      <c r="AO843" s="19"/>
      <c r="AP843" s="19"/>
      <c r="AQ843" s="19"/>
      <c r="AR843" s="19"/>
      <c r="AS843" s="19"/>
      <c r="AT843" s="19"/>
      <c r="AU843" s="19"/>
      <c r="AV843" s="19"/>
      <c r="AW843" s="19"/>
      <c r="AX843" s="19"/>
      <c r="AY843" s="19"/>
      <c r="AZ843" s="19"/>
      <c r="BA843" s="19"/>
      <c r="BB843" s="19"/>
      <c r="BC843" s="19"/>
      <c r="BD843" s="19"/>
      <c r="BE843" s="19"/>
      <c r="BF843" s="19"/>
      <c r="BG843" s="19"/>
    </row>
    <row r="844" customFormat="false" ht="15" hidden="false" customHeight="true" outlineLevel="0" collapsed="false">
      <c r="AK844" s="19"/>
      <c r="AL844" s="19"/>
      <c r="AM844" s="19"/>
      <c r="AN844" s="19"/>
      <c r="AO844" s="19"/>
      <c r="AP844" s="19"/>
      <c r="AQ844" s="19"/>
      <c r="AR844" s="19"/>
      <c r="AS844" s="19"/>
      <c r="AT844" s="19"/>
      <c r="AU844" s="19"/>
      <c r="AV844" s="19"/>
      <c r="AW844" s="19"/>
      <c r="AX844" s="19"/>
      <c r="AY844" s="19"/>
      <c r="AZ844" s="19"/>
      <c r="BA844" s="19"/>
      <c r="BB844" s="19"/>
      <c r="BC844" s="19"/>
      <c r="BD844" s="19"/>
      <c r="BE844" s="19"/>
      <c r="BF844" s="19"/>
      <c r="BG844" s="19"/>
    </row>
    <row r="845" customFormat="false" ht="15" hidden="false" customHeight="true" outlineLevel="0" collapsed="false">
      <c r="AK845" s="19"/>
      <c r="AL845" s="19"/>
      <c r="AM845" s="19"/>
      <c r="AN845" s="19"/>
      <c r="AO845" s="19"/>
      <c r="AP845" s="19"/>
      <c r="AQ845" s="19"/>
      <c r="AR845" s="19"/>
      <c r="AS845" s="19"/>
      <c r="AT845" s="19"/>
      <c r="AU845" s="19"/>
      <c r="AV845" s="19"/>
      <c r="AW845" s="19"/>
      <c r="AX845" s="19"/>
      <c r="AY845" s="19"/>
      <c r="AZ845" s="19"/>
      <c r="BA845" s="19"/>
      <c r="BB845" s="19"/>
      <c r="BC845" s="19"/>
      <c r="BD845" s="19"/>
      <c r="BE845" s="19"/>
      <c r="BF845" s="19"/>
      <c r="BG845" s="19"/>
    </row>
    <row r="846" customFormat="false" ht="15" hidden="false" customHeight="true" outlineLevel="0" collapsed="false">
      <c r="AK846" s="19"/>
      <c r="AL846" s="19"/>
      <c r="AM846" s="19"/>
      <c r="AN846" s="19"/>
      <c r="AO846" s="19"/>
      <c r="AP846" s="19"/>
      <c r="AQ846" s="19"/>
      <c r="AR846" s="19"/>
      <c r="AS846" s="19"/>
      <c r="AT846" s="19"/>
      <c r="AU846" s="19"/>
      <c r="AV846" s="19"/>
      <c r="AW846" s="19"/>
      <c r="AX846" s="19"/>
      <c r="AY846" s="19"/>
      <c r="AZ846" s="19"/>
      <c r="BA846" s="19"/>
      <c r="BB846" s="19"/>
      <c r="BC846" s="19"/>
      <c r="BD846" s="19"/>
      <c r="BE846" s="19"/>
      <c r="BF846" s="19"/>
      <c r="BG846" s="19"/>
    </row>
    <row r="847" customFormat="false" ht="15" hidden="false" customHeight="true" outlineLevel="0" collapsed="false">
      <c r="AK847" s="19"/>
      <c r="AL847" s="19"/>
      <c r="AM847" s="19"/>
      <c r="AN847" s="19"/>
      <c r="AO847" s="19"/>
      <c r="AP847" s="19"/>
      <c r="AQ847" s="19"/>
      <c r="AR847" s="19"/>
      <c r="AS847" s="19"/>
      <c r="AT847" s="19"/>
      <c r="AU847" s="19"/>
      <c r="AV847" s="19"/>
      <c r="AW847" s="19"/>
      <c r="AX847" s="19"/>
      <c r="AY847" s="19"/>
      <c r="AZ847" s="19"/>
      <c r="BA847" s="19"/>
      <c r="BB847" s="19"/>
      <c r="BC847" s="19"/>
      <c r="BD847" s="19"/>
      <c r="BE847" s="19"/>
      <c r="BF847" s="19"/>
      <c r="BG847" s="19"/>
    </row>
    <row r="848" customFormat="false" ht="15" hidden="false" customHeight="true" outlineLevel="0" collapsed="false">
      <c r="AK848" s="19"/>
      <c r="AL848" s="19"/>
      <c r="AM848" s="19"/>
      <c r="AN848" s="19"/>
      <c r="AO848" s="19"/>
      <c r="AP848" s="19"/>
      <c r="AQ848" s="19"/>
      <c r="AR848" s="19"/>
      <c r="AS848" s="19"/>
      <c r="AT848" s="19"/>
      <c r="AU848" s="19"/>
      <c r="AV848" s="19"/>
      <c r="AW848" s="19"/>
      <c r="AX848" s="19"/>
      <c r="AY848" s="19"/>
      <c r="AZ848" s="19"/>
      <c r="BA848" s="19"/>
      <c r="BB848" s="19"/>
      <c r="BC848" s="19"/>
      <c r="BD848" s="19"/>
      <c r="BE848" s="19"/>
      <c r="BF848" s="19"/>
      <c r="BG848" s="19"/>
    </row>
    <row r="849" customFormat="false" ht="15" hidden="false" customHeight="true" outlineLevel="0" collapsed="false">
      <c r="AK849" s="19"/>
      <c r="AL849" s="19"/>
      <c r="AM849" s="19"/>
      <c r="AN849" s="19"/>
      <c r="AO849" s="19"/>
      <c r="AP849" s="19"/>
      <c r="AQ849" s="19"/>
      <c r="AR849" s="19"/>
      <c r="AS849" s="19"/>
      <c r="AT849" s="19"/>
      <c r="AU849" s="19"/>
      <c r="AV849" s="19"/>
      <c r="AW849" s="19"/>
      <c r="AX849" s="19"/>
      <c r="AY849" s="19"/>
      <c r="AZ849" s="19"/>
      <c r="BA849" s="19"/>
      <c r="BB849" s="19"/>
      <c r="BC849" s="19"/>
      <c r="BD849" s="19"/>
      <c r="BE849" s="19"/>
      <c r="BF849" s="19"/>
      <c r="BG849" s="19"/>
    </row>
    <row r="850" customFormat="false" ht="15" hidden="false" customHeight="true" outlineLevel="0" collapsed="false">
      <c r="AK850" s="19"/>
      <c r="AL850" s="19"/>
      <c r="AM850" s="19"/>
      <c r="AN850" s="19"/>
      <c r="AO850" s="19"/>
      <c r="AP850" s="19"/>
      <c r="AQ850" s="19"/>
      <c r="AR850" s="19"/>
      <c r="AS850" s="19"/>
      <c r="AT850" s="19"/>
      <c r="AU850" s="19"/>
      <c r="AV850" s="19"/>
      <c r="AW850" s="19"/>
      <c r="AX850" s="19"/>
      <c r="AY850" s="19"/>
      <c r="AZ850" s="19"/>
      <c r="BA850" s="19"/>
      <c r="BB850" s="19"/>
      <c r="BC850" s="19"/>
      <c r="BD850" s="19"/>
      <c r="BE850" s="19"/>
      <c r="BF850" s="19"/>
      <c r="BG850" s="19"/>
    </row>
    <row r="851" customFormat="false" ht="15" hidden="false" customHeight="true" outlineLevel="0" collapsed="false">
      <c r="AK851" s="19"/>
      <c r="AL851" s="19"/>
      <c r="AM851" s="19"/>
      <c r="AN851" s="19"/>
      <c r="AO851" s="19"/>
      <c r="AP851" s="19"/>
      <c r="AQ851" s="19"/>
      <c r="AR851" s="19"/>
      <c r="AS851" s="19"/>
      <c r="AT851" s="19"/>
      <c r="AU851" s="19"/>
      <c r="AV851" s="19"/>
      <c r="AW851" s="19"/>
      <c r="AX851" s="19"/>
      <c r="AY851" s="19"/>
      <c r="AZ851" s="19"/>
      <c r="BA851" s="19"/>
      <c r="BB851" s="19"/>
      <c r="BC851" s="19"/>
      <c r="BD851" s="19"/>
      <c r="BE851" s="19"/>
      <c r="BF851" s="19"/>
      <c r="BG851" s="19"/>
    </row>
    <row r="852" customFormat="false" ht="15" hidden="false" customHeight="true" outlineLevel="0" collapsed="false">
      <c r="AK852" s="19"/>
      <c r="AL852" s="19"/>
      <c r="AM852" s="19"/>
      <c r="AN852" s="19"/>
      <c r="AO852" s="19"/>
      <c r="AP852" s="19"/>
      <c r="AQ852" s="19"/>
      <c r="AR852" s="19"/>
      <c r="AS852" s="19"/>
      <c r="AT852" s="19"/>
      <c r="AU852" s="19"/>
      <c r="AV852" s="19"/>
      <c r="AW852" s="19"/>
      <c r="AX852" s="19"/>
      <c r="AY852" s="19"/>
      <c r="AZ852" s="19"/>
      <c r="BA852" s="19"/>
      <c r="BB852" s="19"/>
      <c r="BC852" s="19"/>
      <c r="BD852" s="19"/>
      <c r="BE852" s="19"/>
      <c r="BF852" s="19"/>
      <c r="BG852" s="19"/>
    </row>
    <row r="853" customFormat="false" ht="15" hidden="false" customHeight="true" outlineLevel="0" collapsed="false">
      <c r="AK853" s="19"/>
      <c r="AL853" s="19"/>
      <c r="AM853" s="19"/>
      <c r="AN853" s="19"/>
      <c r="AO853" s="19"/>
      <c r="AP853" s="19"/>
      <c r="AQ853" s="19"/>
      <c r="AR853" s="19"/>
      <c r="AS853" s="19"/>
      <c r="AT853" s="19"/>
      <c r="AU853" s="19"/>
      <c r="AV853" s="19"/>
      <c r="AW853" s="19"/>
      <c r="AX853" s="19"/>
      <c r="AY853" s="19"/>
      <c r="AZ853" s="19"/>
      <c r="BA853" s="19"/>
      <c r="BB853" s="19"/>
      <c r="BC853" s="19"/>
      <c r="BD853" s="19"/>
      <c r="BE853" s="19"/>
      <c r="BF853" s="19"/>
      <c r="BG853" s="19"/>
    </row>
    <row r="854" customFormat="false" ht="15" hidden="false" customHeight="true" outlineLevel="0" collapsed="false">
      <c r="AK854" s="19"/>
      <c r="AL854" s="19"/>
      <c r="AM854" s="19"/>
      <c r="AN854" s="19"/>
      <c r="AO854" s="19"/>
      <c r="AP854" s="19"/>
      <c r="AQ854" s="19"/>
      <c r="AR854" s="19"/>
      <c r="AS854" s="19"/>
      <c r="AT854" s="19"/>
      <c r="AU854" s="19"/>
      <c r="AV854" s="19"/>
      <c r="AW854" s="19"/>
      <c r="AX854" s="19"/>
      <c r="AY854" s="19"/>
      <c r="AZ854" s="19"/>
      <c r="BA854" s="19"/>
      <c r="BB854" s="19"/>
      <c r="BC854" s="19"/>
      <c r="BD854" s="19"/>
      <c r="BE854" s="19"/>
      <c r="BF854" s="19"/>
      <c r="BG854" s="19"/>
    </row>
    <row r="855" customFormat="false" ht="15" hidden="false" customHeight="true" outlineLevel="0" collapsed="false">
      <c r="AK855" s="19"/>
      <c r="AL855" s="19"/>
      <c r="AM855" s="19"/>
      <c r="AN855" s="19"/>
      <c r="AO855" s="19"/>
      <c r="AP855" s="19"/>
      <c r="AQ855" s="19"/>
      <c r="AR855" s="19"/>
      <c r="AS855" s="19"/>
      <c r="AT855" s="19"/>
      <c r="AU855" s="19"/>
      <c r="AV855" s="19"/>
      <c r="AW855" s="19"/>
      <c r="AX855" s="19"/>
      <c r="AY855" s="19"/>
      <c r="AZ855" s="19"/>
      <c r="BA855" s="19"/>
      <c r="BB855" s="19"/>
      <c r="BC855" s="19"/>
      <c r="BD855" s="19"/>
      <c r="BE855" s="19"/>
      <c r="BF855" s="19"/>
      <c r="BG855" s="19"/>
    </row>
    <row r="856" customFormat="false" ht="15" hidden="false" customHeight="true" outlineLevel="0" collapsed="false">
      <c r="AK856" s="19"/>
      <c r="AL856" s="19"/>
      <c r="AM856" s="19"/>
      <c r="AN856" s="19"/>
      <c r="AO856" s="19"/>
      <c r="AP856" s="19"/>
      <c r="AQ856" s="19"/>
      <c r="AR856" s="19"/>
      <c r="AS856" s="19"/>
      <c r="AT856" s="19"/>
      <c r="AU856" s="19"/>
      <c r="AV856" s="19"/>
      <c r="AW856" s="19"/>
      <c r="AX856" s="19"/>
      <c r="AY856" s="19"/>
      <c r="AZ856" s="19"/>
      <c r="BA856" s="19"/>
      <c r="BB856" s="19"/>
      <c r="BC856" s="19"/>
      <c r="BD856" s="19"/>
      <c r="BE856" s="19"/>
      <c r="BF856" s="19"/>
      <c r="BG856" s="19"/>
    </row>
    <row r="857" customFormat="false" ht="15" hidden="false" customHeight="true" outlineLevel="0" collapsed="false">
      <c r="AK857" s="19"/>
      <c r="AL857" s="19"/>
      <c r="AM857" s="19"/>
      <c r="AN857" s="19"/>
      <c r="AO857" s="19"/>
      <c r="AP857" s="19"/>
      <c r="AQ857" s="19"/>
      <c r="AR857" s="19"/>
      <c r="AS857" s="19"/>
      <c r="AT857" s="19"/>
      <c r="AU857" s="19"/>
      <c r="AV857" s="19"/>
      <c r="AW857" s="19"/>
      <c r="AX857" s="19"/>
      <c r="AY857" s="19"/>
      <c r="AZ857" s="19"/>
      <c r="BA857" s="19"/>
      <c r="BB857" s="19"/>
      <c r="BC857" s="19"/>
      <c r="BD857" s="19"/>
      <c r="BE857" s="19"/>
      <c r="BF857" s="19"/>
      <c r="BG857" s="19"/>
    </row>
    <row r="858" customFormat="false" ht="15" hidden="false" customHeight="true" outlineLevel="0" collapsed="false">
      <c r="AK858" s="19"/>
      <c r="AL858" s="19"/>
      <c r="AM858" s="19"/>
      <c r="AN858" s="19"/>
      <c r="AO858" s="19"/>
      <c r="AP858" s="19"/>
      <c r="AQ858" s="19"/>
      <c r="AR858" s="19"/>
      <c r="AS858" s="19"/>
      <c r="AT858" s="19"/>
      <c r="AU858" s="19"/>
      <c r="AV858" s="19"/>
      <c r="AW858" s="19"/>
      <c r="AX858" s="19"/>
      <c r="AY858" s="19"/>
      <c r="AZ858" s="19"/>
      <c r="BA858" s="19"/>
      <c r="BB858" s="19"/>
      <c r="BC858" s="19"/>
      <c r="BD858" s="19"/>
      <c r="BE858" s="19"/>
      <c r="BF858" s="19"/>
      <c r="BG858" s="19"/>
    </row>
    <row r="859" customFormat="false" ht="15" hidden="false" customHeight="true" outlineLevel="0" collapsed="false">
      <c r="AK859" s="19"/>
      <c r="AL859" s="19"/>
      <c r="AM859" s="19"/>
      <c r="AN859" s="19"/>
      <c r="AO859" s="19"/>
      <c r="AP859" s="19"/>
      <c r="AQ859" s="19"/>
      <c r="AR859" s="19"/>
      <c r="AS859" s="19"/>
      <c r="AT859" s="19"/>
      <c r="AU859" s="19"/>
      <c r="AV859" s="19"/>
      <c r="AW859" s="19"/>
      <c r="AX859" s="19"/>
      <c r="AY859" s="19"/>
      <c r="AZ859" s="19"/>
      <c r="BA859" s="19"/>
      <c r="BB859" s="19"/>
      <c r="BC859" s="19"/>
      <c r="BD859" s="19"/>
      <c r="BE859" s="19"/>
      <c r="BF859" s="19"/>
      <c r="BG859" s="19"/>
    </row>
    <row r="860" customFormat="false" ht="15" hidden="false" customHeight="true" outlineLevel="0" collapsed="false">
      <c r="AK860" s="19"/>
      <c r="AL860" s="19"/>
      <c r="AM860" s="19"/>
      <c r="AN860" s="19"/>
      <c r="AO860" s="19"/>
      <c r="AP860" s="19"/>
      <c r="AQ860" s="19"/>
      <c r="AR860" s="19"/>
      <c r="AS860" s="19"/>
      <c r="AT860" s="19"/>
      <c r="AU860" s="19"/>
      <c r="AV860" s="19"/>
      <c r="AW860" s="19"/>
      <c r="AX860" s="19"/>
      <c r="AY860" s="19"/>
      <c r="AZ860" s="19"/>
      <c r="BA860" s="19"/>
      <c r="BB860" s="19"/>
      <c r="BC860" s="19"/>
      <c r="BD860" s="19"/>
      <c r="BE860" s="19"/>
      <c r="BF860" s="19"/>
      <c r="BG860" s="19"/>
    </row>
    <row r="861" customFormat="false" ht="15" hidden="false" customHeight="true" outlineLevel="0" collapsed="false">
      <c r="AK861" s="19"/>
      <c r="AL861" s="19"/>
      <c r="AM861" s="19"/>
      <c r="AN861" s="19"/>
      <c r="AO861" s="19"/>
      <c r="AP861" s="19"/>
      <c r="AQ861" s="19"/>
      <c r="AR861" s="19"/>
      <c r="AS861" s="19"/>
      <c r="AT861" s="19"/>
      <c r="AU861" s="19"/>
      <c r="AV861" s="19"/>
      <c r="AW861" s="19"/>
      <c r="AX861" s="19"/>
      <c r="AY861" s="19"/>
      <c r="AZ861" s="19"/>
      <c r="BA861" s="19"/>
      <c r="BB861" s="19"/>
      <c r="BC861" s="19"/>
      <c r="BD861" s="19"/>
      <c r="BE861" s="19"/>
      <c r="BF861" s="19"/>
      <c r="BG861" s="19"/>
    </row>
    <row r="862" customFormat="false" ht="15" hidden="false" customHeight="true" outlineLevel="0" collapsed="false">
      <c r="AK862" s="19"/>
      <c r="AL862" s="19"/>
      <c r="AM862" s="19"/>
      <c r="AN862" s="19"/>
      <c r="AO862" s="19"/>
      <c r="AP862" s="19"/>
      <c r="AQ862" s="19"/>
      <c r="AR862" s="19"/>
      <c r="AS862" s="19"/>
      <c r="AT862" s="19"/>
      <c r="AU862" s="19"/>
      <c r="AV862" s="19"/>
      <c r="AW862" s="19"/>
      <c r="AX862" s="19"/>
      <c r="AY862" s="19"/>
      <c r="AZ862" s="19"/>
      <c r="BA862" s="19"/>
      <c r="BB862" s="19"/>
      <c r="BC862" s="19"/>
      <c r="BD862" s="19"/>
      <c r="BE862" s="19"/>
      <c r="BF862" s="19"/>
      <c r="BG862" s="19"/>
    </row>
    <row r="863" customFormat="false" ht="15" hidden="false" customHeight="true" outlineLevel="0" collapsed="false">
      <c r="AK863" s="19"/>
      <c r="AL863" s="19"/>
      <c r="AM863" s="19"/>
      <c r="AN863" s="19"/>
      <c r="AO863" s="19"/>
      <c r="AP863" s="19"/>
      <c r="AQ863" s="19"/>
      <c r="AR863" s="19"/>
      <c r="AS863" s="19"/>
      <c r="AT863" s="19"/>
      <c r="AU863" s="19"/>
      <c r="AV863" s="19"/>
      <c r="AW863" s="19"/>
      <c r="AX863" s="19"/>
      <c r="AY863" s="19"/>
      <c r="AZ863" s="19"/>
      <c r="BA863" s="19"/>
      <c r="BB863" s="19"/>
      <c r="BC863" s="19"/>
      <c r="BD863" s="19"/>
      <c r="BE863" s="19"/>
      <c r="BF863" s="19"/>
      <c r="BG863" s="19"/>
    </row>
    <row r="864" customFormat="false" ht="15" hidden="false" customHeight="true" outlineLevel="0" collapsed="false">
      <c r="AK864" s="19"/>
      <c r="AL864" s="19"/>
      <c r="AM864" s="19"/>
      <c r="AN864" s="19"/>
      <c r="AO864" s="19"/>
      <c r="AP864" s="19"/>
      <c r="AQ864" s="19"/>
      <c r="AR864" s="19"/>
      <c r="AS864" s="19"/>
      <c r="AT864" s="19"/>
      <c r="AU864" s="19"/>
      <c r="AV864" s="19"/>
      <c r="AW864" s="19"/>
      <c r="AX864" s="19"/>
      <c r="AY864" s="19"/>
      <c r="AZ864" s="19"/>
      <c r="BA864" s="19"/>
      <c r="BB864" s="19"/>
      <c r="BC864" s="19"/>
      <c r="BD864" s="19"/>
      <c r="BE864" s="19"/>
      <c r="BF864" s="19"/>
      <c r="BG864" s="19"/>
    </row>
    <row r="865" customFormat="false" ht="15" hidden="false" customHeight="true" outlineLevel="0" collapsed="false">
      <c r="AK865" s="19"/>
      <c r="AL865" s="19"/>
      <c r="AM865" s="19"/>
      <c r="AN865" s="19"/>
      <c r="AO865" s="19"/>
      <c r="AP865" s="19"/>
      <c r="AQ865" s="19"/>
      <c r="AR865" s="19"/>
      <c r="AS865" s="19"/>
      <c r="AT865" s="19"/>
      <c r="AU865" s="19"/>
      <c r="AV865" s="19"/>
      <c r="AW865" s="19"/>
      <c r="AX865" s="19"/>
      <c r="AY865" s="19"/>
      <c r="AZ865" s="19"/>
      <c r="BA865" s="19"/>
      <c r="BB865" s="19"/>
      <c r="BC865" s="19"/>
      <c r="BD865" s="19"/>
      <c r="BE865" s="19"/>
      <c r="BF865" s="19"/>
      <c r="BG865" s="19"/>
    </row>
    <row r="866" customFormat="false" ht="15" hidden="false" customHeight="true" outlineLevel="0" collapsed="false">
      <c r="AK866" s="19"/>
      <c r="AL866" s="19"/>
      <c r="AM866" s="19"/>
      <c r="AN866" s="19"/>
      <c r="AO866" s="19"/>
      <c r="AP866" s="19"/>
      <c r="AQ866" s="19"/>
      <c r="AR866" s="19"/>
      <c r="AS866" s="19"/>
      <c r="AT866" s="19"/>
      <c r="AU866" s="19"/>
      <c r="AV866" s="19"/>
      <c r="AW866" s="19"/>
      <c r="AX866" s="19"/>
      <c r="AY866" s="19"/>
      <c r="AZ866" s="19"/>
      <c r="BA866" s="19"/>
      <c r="BB866" s="19"/>
      <c r="BC866" s="19"/>
      <c r="BD866" s="19"/>
      <c r="BE866" s="19"/>
      <c r="BF866" s="19"/>
      <c r="BG866" s="19"/>
    </row>
    <row r="867" customFormat="false" ht="15" hidden="false" customHeight="true" outlineLevel="0" collapsed="false">
      <c r="AK867" s="19"/>
      <c r="AL867" s="19"/>
      <c r="AM867" s="19"/>
      <c r="AN867" s="19"/>
      <c r="AO867" s="19"/>
      <c r="AP867" s="19"/>
      <c r="AQ867" s="19"/>
      <c r="AR867" s="19"/>
      <c r="AS867" s="19"/>
      <c r="AT867" s="19"/>
      <c r="AU867" s="19"/>
      <c r="AV867" s="19"/>
      <c r="AW867" s="19"/>
      <c r="AX867" s="19"/>
      <c r="AY867" s="19"/>
      <c r="AZ867" s="19"/>
      <c r="BA867" s="19"/>
      <c r="BB867" s="19"/>
      <c r="BC867" s="19"/>
      <c r="BD867" s="19"/>
      <c r="BE867" s="19"/>
      <c r="BF867" s="19"/>
      <c r="BG867" s="19"/>
    </row>
    <row r="868" customFormat="false" ht="15" hidden="false" customHeight="true" outlineLevel="0" collapsed="false">
      <c r="AK868" s="19"/>
      <c r="AL868" s="19"/>
      <c r="AM868" s="19"/>
      <c r="AN868" s="19"/>
      <c r="AO868" s="19"/>
      <c r="AP868" s="19"/>
      <c r="AQ868" s="19"/>
      <c r="AR868" s="19"/>
      <c r="AS868" s="19"/>
      <c r="AT868" s="19"/>
      <c r="AU868" s="19"/>
      <c r="AV868" s="19"/>
      <c r="AW868" s="19"/>
      <c r="AX868" s="19"/>
      <c r="AY868" s="19"/>
      <c r="AZ868" s="19"/>
      <c r="BA868" s="19"/>
      <c r="BB868" s="19"/>
      <c r="BC868" s="19"/>
      <c r="BD868" s="19"/>
      <c r="BE868" s="19"/>
      <c r="BF868" s="19"/>
      <c r="BG868" s="19"/>
    </row>
    <row r="869" customFormat="false" ht="15" hidden="false" customHeight="true" outlineLevel="0" collapsed="false">
      <c r="AK869" s="19"/>
      <c r="AL869" s="19"/>
      <c r="AM869" s="19"/>
      <c r="AN869" s="19"/>
      <c r="AO869" s="19"/>
      <c r="AP869" s="19"/>
      <c r="AQ869" s="19"/>
      <c r="AR869" s="19"/>
      <c r="AS869" s="19"/>
      <c r="AT869" s="19"/>
      <c r="AU869" s="19"/>
      <c r="AV869" s="19"/>
      <c r="AW869" s="19"/>
      <c r="AX869" s="19"/>
      <c r="AY869" s="19"/>
      <c r="AZ869" s="19"/>
      <c r="BA869" s="19"/>
      <c r="BB869" s="19"/>
      <c r="BC869" s="19"/>
      <c r="BD869" s="19"/>
      <c r="BE869" s="19"/>
      <c r="BF869" s="19"/>
      <c r="BG869" s="19"/>
    </row>
    <row r="870" customFormat="false" ht="15" hidden="false" customHeight="true" outlineLevel="0" collapsed="false">
      <c r="AK870" s="19"/>
      <c r="AL870" s="19"/>
      <c r="AM870" s="19"/>
      <c r="AN870" s="19"/>
      <c r="AO870" s="19"/>
      <c r="AP870" s="19"/>
      <c r="AQ870" s="19"/>
      <c r="AR870" s="19"/>
      <c r="AS870" s="19"/>
      <c r="AT870" s="19"/>
      <c r="AU870" s="19"/>
      <c r="AV870" s="19"/>
      <c r="AW870" s="19"/>
      <c r="AX870" s="19"/>
      <c r="AY870" s="19"/>
      <c r="AZ870" s="19"/>
      <c r="BA870" s="19"/>
      <c r="BB870" s="19"/>
      <c r="BC870" s="19"/>
      <c r="BD870" s="19"/>
      <c r="BE870" s="19"/>
      <c r="BF870" s="19"/>
      <c r="BG870" s="19"/>
    </row>
    <row r="871" customFormat="false" ht="15" hidden="false" customHeight="true" outlineLevel="0" collapsed="false">
      <c r="AK871" s="19"/>
      <c r="AL871" s="19"/>
      <c r="AM871" s="19"/>
      <c r="AN871" s="19"/>
      <c r="AO871" s="19"/>
      <c r="AP871" s="19"/>
      <c r="AQ871" s="19"/>
      <c r="AR871" s="19"/>
      <c r="AS871" s="19"/>
      <c r="AT871" s="19"/>
      <c r="AU871" s="19"/>
      <c r="AV871" s="19"/>
      <c r="AW871" s="19"/>
      <c r="AX871" s="19"/>
      <c r="AY871" s="19"/>
      <c r="AZ871" s="19"/>
      <c r="BA871" s="19"/>
      <c r="BB871" s="19"/>
      <c r="BC871" s="19"/>
      <c r="BD871" s="19"/>
      <c r="BE871" s="19"/>
      <c r="BF871" s="19"/>
      <c r="BG871" s="19"/>
    </row>
    <row r="872" customFormat="false" ht="15" hidden="false" customHeight="true" outlineLevel="0" collapsed="false">
      <c r="AK872" s="19"/>
      <c r="AL872" s="19"/>
      <c r="AM872" s="19"/>
      <c r="AN872" s="19"/>
      <c r="AO872" s="19"/>
      <c r="AP872" s="19"/>
      <c r="AQ872" s="19"/>
      <c r="AR872" s="19"/>
      <c r="AS872" s="19"/>
      <c r="AT872" s="19"/>
      <c r="AU872" s="19"/>
      <c r="AV872" s="19"/>
      <c r="AW872" s="19"/>
      <c r="AX872" s="19"/>
      <c r="AY872" s="19"/>
      <c r="AZ872" s="19"/>
      <c r="BA872" s="19"/>
      <c r="BB872" s="19"/>
      <c r="BC872" s="19"/>
      <c r="BD872" s="19"/>
      <c r="BE872" s="19"/>
      <c r="BF872" s="19"/>
      <c r="BG872" s="19"/>
    </row>
    <row r="873" customFormat="false" ht="15" hidden="false" customHeight="true" outlineLevel="0" collapsed="false">
      <c r="AK873" s="19"/>
      <c r="AL873" s="19"/>
      <c r="AM873" s="19"/>
      <c r="AN873" s="19"/>
      <c r="AO873" s="19"/>
      <c r="AP873" s="19"/>
      <c r="AQ873" s="19"/>
      <c r="AR873" s="19"/>
      <c r="AS873" s="19"/>
      <c r="AT873" s="19"/>
      <c r="AU873" s="19"/>
      <c r="AV873" s="19"/>
      <c r="AW873" s="19"/>
      <c r="AX873" s="19"/>
      <c r="AY873" s="19"/>
      <c r="AZ873" s="19"/>
      <c r="BA873" s="19"/>
      <c r="BB873" s="19"/>
      <c r="BC873" s="19"/>
      <c r="BD873" s="19"/>
      <c r="BE873" s="19"/>
      <c r="BF873" s="19"/>
      <c r="BG873" s="19"/>
    </row>
    <row r="874" customFormat="false" ht="15" hidden="false" customHeight="true" outlineLevel="0" collapsed="false">
      <c r="AK874" s="19"/>
      <c r="AL874" s="19"/>
      <c r="AM874" s="19"/>
      <c r="AN874" s="19"/>
      <c r="AO874" s="19"/>
      <c r="AP874" s="19"/>
      <c r="AQ874" s="19"/>
      <c r="AR874" s="19"/>
      <c r="AS874" s="19"/>
      <c r="AT874" s="19"/>
      <c r="AU874" s="19"/>
      <c r="AV874" s="19"/>
      <c r="AW874" s="19"/>
      <c r="AX874" s="19"/>
      <c r="AY874" s="19"/>
      <c r="AZ874" s="19"/>
      <c r="BA874" s="19"/>
      <c r="BB874" s="19"/>
      <c r="BC874" s="19"/>
      <c r="BD874" s="19"/>
      <c r="BE874" s="19"/>
      <c r="BF874" s="19"/>
      <c r="BG874" s="19"/>
    </row>
    <row r="875" customFormat="false" ht="15" hidden="false" customHeight="true" outlineLevel="0" collapsed="false">
      <c r="AK875" s="19"/>
      <c r="AL875" s="19"/>
      <c r="AM875" s="19"/>
      <c r="AN875" s="19"/>
      <c r="AO875" s="19"/>
      <c r="AP875" s="19"/>
      <c r="AQ875" s="19"/>
      <c r="AR875" s="19"/>
      <c r="AS875" s="19"/>
      <c r="AT875" s="19"/>
      <c r="AU875" s="19"/>
      <c r="AV875" s="19"/>
      <c r="AW875" s="19"/>
      <c r="AX875" s="19"/>
      <c r="AY875" s="19"/>
      <c r="AZ875" s="19"/>
      <c r="BA875" s="19"/>
      <c r="BB875" s="19"/>
      <c r="BC875" s="19"/>
      <c r="BD875" s="19"/>
      <c r="BE875" s="19"/>
      <c r="BF875" s="19"/>
      <c r="BG875" s="19"/>
    </row>
    <row r="876" customFormat="false" ht="15" hidden="false" customHeight="true" outlineLevel="0" collapsed="false">
      <c r="AK876" s="19"/>
      <c r="AL876" s="19"/>
      <c r="AM876" s="19"/>
      <c r="AN876" s="19"/>
      <c r="AO876" s="19"/>
      <c r="AP876" s="19"/>
      <c r="AQ876" s="19"/>
      <c r="AR876" s="19"/>
      <c r="AS876" s="19"/>
      <c r="AT876" s="19"/>
      <c r="AU876" s="19"/>
      <c r="AV876" s="19"/>
      <c r="AW876" s="19"/>
      <c r="AX876" s="19"/>
      <c r="AY876" s="19"/>
      <c r="AZ876" s="19"/>
      <c r="BA876" s="19"/>
      <c r="BB876" s="19"/>
      <c r="BC876" s="19"/>
      <c r="BD876" s="19"/>
      <c r="BE876" s="19"/>
      <c r="BF876" s="19"/>
      <c r="BG876" s="19"/>
    </row>
    <row r="877" customFormat="false" ht="15" hidden="false" customHeight="true" outlineLevel="0" collapsed="false">
      <c r="AK877" s="19"/>
      <c r="AL877" s="19"/>
      <c r="AM877" s="19"/>
      <c r="AN877" s="19"/>
      <c r="AO877" s="19"/>
      <c r="AP877" s="19"/>
      <c r="AQ877" s="19"/>
      <c r="AR877" s="19"/>
      <c r="AS877" s="19"/>
      <c r="AT877" s="19"/>
      <c r="AU877" s="19"/>
      <c r="AV877" s="19"/>
      <c r="AW877" s="19"/>
      <c r="AX877" s="19"/>
      <c r="AY877" s="19"/>
      <c r="AZ877" s="19"/>
      <c r="BA877" s="19"/>
      <c r="BB877" s="19"/>
      <c r="BC877" s="19"/>
      <c r="BD877" s="19"/>
      <c r="BE877" s="19"/>
      <c r="BF877" s="19"/>
      <c r="BG877" s="19"/>
    </row>
    <row r="878" customFormat="false" ht="15" hidden="false" customHeight="true" outlineLevel="0" collapsed="false">
      <c r="AK878" s="19"/>
      <c r="AL878" s="19"/>
      <c r="AM878" s="19"/>
      <c r="AN878" s="19"/>
      <c r="AO878" s="19"/>
      <c r="AP878" s="19"/>
      <c r="AQ878" s="19"/>
      <c r="AR878" s="19"/>
      <c r="AS878" s="19"/>
      <c r="AT878" s="19"/>
      <c r="AU878" s="19"/>
      <c r="AV878" s="19"/>
      <c r="AW878" s="19"/>
      <c r="AX878" s="19"/>
      <c r="AY878" s="19"/>
      <c r="AZ878" s="19"/>
      <c r="BA878" s="19"/>
      <c r="BB878" s="19"/>
      <c r="BC878" s="19"/>
      <c r="BD878" s="19"/>
      <c r="BE878" s="19"/>
      <c r="BF878" s="19"/>
      <c r="BG878" s="19"/>
    </row>
    <row r="879" customFormat="false" ht="15" hidden="false" customHeight="true" outlineLevel="0" collapsed="false">
      <c r="AK879" s="19"/>
      <c r="AL879" s="19"/>
      <c r="AM879" s="19"/>
      <c r="AN879" s="19"/>
      <c r="AO879" s="19"/>
      <c r="AP879" s="19"/>
      <c r="AQ879" s="19"/>
      <c r="AR879" s="19"/>
      <c r="AS879" s="19"/>
      <c r="AT879" s="19"/>
      <c r="AU879" s="19"/>
      <c r="AV879" s="19"/>
      <c r="AW879" s="19"/>
      <c r="AX879" s="19"/>
      <c r="AY879" s="19"/>
      <c r="AZ879" s="19"/>
      <c r="BA879" s="19"/>
      <c r="BB879" s="19"/>
      <c r="BC879" s="19"/>
      <c r="BD879" s="19"/>
      <c r="BE879" s="19"/>
      <c r="BF879" s="19"/>
      <c r="BG879" s="19"/>
    </row>
    <row r="880" customFormat="false" ht="15" hidden="false" customHeight="true" outlineLevel="0" collapsed="false">
      <c r="AK880" s="19"/>
      <c r="AL880" s="19"/>
      <c r="AM880" s="19"/>
      <c r="AN880" s="19"/>
      <c r="AO880" s="19"/>
      <c r="AP880" s="19"/>
      <c r="AQ880" s="19"/>
      <c r="AR880" s="19"/>
      <c r="AS880" s="19"/>
      <c r="AT880" s="19"/>
      <c r="AU880" s="19"/>
      <c r="AV880" s="19"/>
      <c r="AW880" s="19"/>
      <c r="AX880" s="19"/>
      <c r="AY880" s="19"/>
      <c r="AZ880" s="19"/>
      <c r="BA880" s="19"/>
      <c r="BB880" s="19"/>
      <c r="BC880" s="19"/>
      <c r="BD880" s="19"/>
      <c r="BE880" s="19"/>
      <c r="BF880" s="19"/>
      <c r="BG880" s="19"/>
    </row>
    <row r="881" customFormat="false" ht="15" hidden="false" customHeight="true" outlineLevel="0" collapsed="false">
      <c r="AK881" s="19"/>
      <c r="AL881" s="19"/>
      <c r="AM881" s="19"/>
      <c r="AN881" s="19"/>
      <c r="AO881" s="19"/>
      <c r="AP881" s="19"/>
      <c r="AQ881" s="19"/>
      <c r="AR881" s="19"/>
      <c r="AS881" s="19"/>
      <c r="AT881" s="19"/>
      <c r="AU881" s="19"/>
      <c r="AV881" s="19"/>
      <c r="AW881" s="19"/>
      <c r="AX881" s="19"/>
      <c r="AY881" s="19"/>
      <c r="AZ881" s="19"/>
      <c r="BA881" s="19"/>
      <c r="BB881" s="19"/>
      <c r="BC881" s="19"/>
      <c r="BD881" s="19"/>
      <c r="BE881" s="19"/>
      <c r="BF881" s="19"/>
      <c r="BG881" s="19"/>
    </row>
    <row r="882" customFormat="false" ht="15" hidden="false" customHeight="true" outlineLevel="0" collapsed="false">
      <c r="AK882" s="19"/>
      <c r="AL882" s="19"/>
      <c r="AM882" s="19"/>
      <c r="AN882" s="19"/>
      <c r="AO882" s="19"/>
      <c r="AP882" s="19"/>
      <c r="AQ882" s="19"/>
      <c r="AR882" s="19"/>
      <c r="AS882" s="19"/>
      <c r="AT882" s="19"/>
      <c r="AU882" s="19"/>
      <c r="AV882" s="19"/>
      <c r="AW882" s="19"/>
      <c r="AX882" s="19"/>
      <c r="AY882" s="19"/>
      <c r="AZ882" s="19"/>
      <c r="BA882" s="19"/>
      <c r="BB882" s="19"/>
      <c r="BC882" s="19"/>
      <c r="BD882" s="19"/>
      <c r="BE882" s="19"/>
      <c r="BF882" s="19"/>
      <c r="BG882" s="19"/>
    </row>
    <row r="883" customFormat="false" ht="15" hidden="false" customHeight="true" outlineLevel="0" collapsed="false">
      <c r="AK883" s="19"/>
      <c r="AL883" s="19"/>
      <c r="AM883" s="19"/>
      <c r="AN883" s="19"/>
      <c r="AO883" s="19"/>
      <c r="AP883" s="19"/>
      <c r="AQ883" s="19"/>
      <c r="AR883" s="19"/>
      <c r="AS883" s="19"/>
      <c r="AT883" s="19"/>
      <c r="AU883" s="19"/>
      <c r="AV883" s="19"/>
      <c r="AW883" s="19"/>
      <c r="AX883" s="19"/>
      <c r="AY883" s="19"/>
      <c r="AZ883" s="19"/>
      <c r="BA883" s="19"/>
      <c r="BB883" s="19"/>
      <c r="BC883" s="19"/>
      <c r="BD883" s="19"/>
      <c r="BE883" s="19"/>
      <c r="BF883" s="19"/>
      <c r="BG883" s="19"/>
    </row>
    <row r="884" customFormat="false" ht="15" hidden="false" customHeight="true" outlineLevel="0" collapsed="false">
      <c r="AK884" s="19"/>
      <c r="AL884" s="19"/>
      <c r="AM884" s="19"/>
      <c r="AN884" s="19"/>
      <c r="AO884" s="19"/>
      <c r="AP884" s="19"/>
      <c r="AQ884" s="19"/>
      <c r="AR884" s="19"/>
      <c r="AS884" s="19"/>
      <c r="AT884" s="19"/>
      <c r="AU884" s="19"/>
      <c r="AV884" s="19"/>
      <c r="AW884" s="19"/>
      <c r="AX884" s="19"/>
      <c r="AY884" s="19"/>
      <c r="AZ884" s="19"/>
      <c r="BA884" s="19"/>
      <c r="BB884" s="19"/>
      <c r="BC884" s="19"/>
      <c r="BD884" s="19"/>
      <c r="BE884" s="19"/>
      <c r="BF884" s="19"/>
      <c r="BG884" s="19"/>
    </row>
    <row r="885" customFormat="false" ht="15" hidden="false" customHeight="true" outlineLevel="0" collapsed="false">
      <c r="AK885" s="19"/>
      <c r="AL885" s="19"/>
      <c r="AM885" s="19"/>
      <c r="AN885" s="19"/>
      <c r="AO885" s="19"/>
      <c r="AP885" s="19"/>
      <c r="AQ885" s="19"/>
      <c r="AR885" s="19"/>
      <c r="AS885" s="19"/>
      <c r="AT885" s="19"/>
      <c r="AU885" s="19"/>
      <c r="AV885" s="19"/>
      <c r="AW885" s="19"/>
      <c r="AX885" s="19"/>
      <c r="AY885" s="19"/>
      <c r="AZ885" s="19"/>
      <c r="BA885" s="19"/>
      <c r="BB885" s="19"/>
      <c r="BC885" s="19"/>
      <c r="BD885" s="19"/>
      <c r="BE885" s="19"/>
      <c r="BF885" s="19"/>
      <c r="BG885" s="19"/>
    </row>
    <row r="886" customFormat="false" ht="15" hidden="false" customHeight="true" outlineLevel="0" collapsed="false">
      <c r="AK886" s="19"/>
      <c r="AL886" s="19"/>
      <c r="AM886" s="19"/>
      <c r="AN886" s="19"/>
      <c r="AO886" s="19"/>
      <c r="AP886" s="19"/>
      <c r="AQ886" s="19"/>
      <c r="AR886" s="19"/>
      <c r="AS886" s="19"/>
      <c r="AT886" s="19"/>
      <c r="AU886" s="19"/>
      <c r="AV886" s="19"/>
      <c r="AW886" s="19"/>
      <c r="AX886" s="19"/>
      <c r="AY886" s="19"/>
      <c r="AZ886" s="19"/>
      <c r="BA886" s="19"/>
      <c r="BB886" s="19"/>
      <c r="BC886" s="19"/>
      <c r="BD886" s="19"/>
      <c r="BE886" s="19"/>
      <c r="BF886" s="19"/>
      <c r="BG886" s="19"/>
    </row>
    <row r="887" customFormat="false" ht="15" hidden="false" customHeight="true" outlineLevel="0" collapsed="false">
      <c r="AK887" s="19"/>
      <c r="AL887" s="19"/>
      <c r="AM887" s="19"/>
      <c r="AN887" s="19"/>
      <c r="AO887" s="19"/>
      <c r="AP887" s="19"/>
      <c r="AQ887" s="19"/>
      <c r="AR887" s="19"/>
      <c r="AS887" s="19"/>
      <c r="AT887" s="19"/>
      <c r="AU887" s="19"/>
      <c r="AV887" s="19"/>
      <c r="AW887" s="19"/>
      <c r="AX887" s="19"/>
      <c r="AY887" s="19"/>
      <c r="AZ887" s="19"/>
      <c r="BA887" s="19"/>
      <c r="BB887" s="19"/>
      <c r="BC887" s="19"/>
      <c r="BD887" s="19"/>
      <c r="BE887" s="19"/>
      <c r="BF887" s="19"/>
      <c r="BG887" s="19"/>
    </row>
    <row r="888" customFormat="false" ht="15" hidden="false" customHeight="true" outlineLevel="0" collapsed="false">
      <c r="AK888" s="19"/>
      <c r="AL888" s="19"/>
      <c r="AM888" s="19"/>
      <c r="AN888" s="19"/>
      <c r="AO888" s="19"/>
      <c r="AP888" s="19"/>
      <c r="AQ888" s="19"/>
      <c r="AR888" s="19"/>
      <c r="AS888" s="19"/>
      <c r="AT888" s="19"/>
      <c r="AU888" s="19"/>
      <c r="AV888" s="19"/>
      <c r="AW888" s="19"/>
      <c r="AX888" s="19"/>
      <c r="AY888" s="19"/>
      <c r="AZ888" s="19"/>
      <c r="BA888" s="19"/>
      <c r="BB888" s="19"/>
      <c r="BC888" s="19"/>
      <c r="BD888" s="19"/>
      <c r="BE888" s="19"/>
      <c r="BF888" s="19"/>
      <c r="BG888" s="19"/>
    </row>
    <row r="889" customFormat="false" ht="15" hidden="false" customHeight="true" outlineLevel="0" collapsed="false">
      <c r="AK889" s="19"/>
      <c r="AL889" s="19"/>
      <c r="AM889" s="19"/>
      <c r="AN889" s="19"/>
      <c r="AO889" s="19"/>
      <c r="AP889" s="19"/>
      <c r="AQ889" s="19"/>
      <c r="AR889" s="19"/>
      <c r="AS889" s="19"/>
      <c r="AT889" s="19"/>
      <c r="AU889" s="19"/>
      <c r="AV889" s="19"/>
      <c r="AW889" s="19"/>
      <c r="AX889" s="19"/>
      <c r="AY889" s="19"/>
      <c r="AZ889" s="19"/>
      <c r="BA889" s="19"/>
      <c r="BB889" s="19"/>
      <c r="BC889" s="19"/>
      <c r="BD889" s="19"/>
      <c r="BE889" s="19"/>
      <c r="BF889" s="19"/>
      <c r="BG889" s="19"/>
    </row>
    <row r="890" customFormat="false" ht="15" hidden="false" customHeight="true" outlineLevel="0" collapsed="false">
      <c r="AK890" s="19"/>
      <c r="AL890" s="19"/>
      <c r="AM890" s="19"/>
      <c r="AN890" s="19"/>
      <c r="AO890" s="19"/>
      <c r="AP890" s="19"/>
      <c r="AQ890" s="19"/>
      <c r="AR890" s="19"/>
      <c r="AS890" s="19"/>
      <c r="AT890" s="19"/>
      <c r="AU890" s="19"/>
      <c r="AV890" s="19"/>
      <c r="AW890" s="19"/>
      <c r="AX890" s="19"/>
      <c r="AY890" s="19"/>
      <c r="AZ890" s="19"/>
      <c r="BA890" s="19"/>
      <c r="BB890" s="19"/>
      <c r="BC890" s="19"/>
      <c r="BD890" s="19"/>
      <c r="BE890" s="19"/>
      <c r="BF890" s="19"/>
      <c r="BG890" s="19"/>
    </row>
    <row r="891" customFormat="false" ht="15" hidden="false" customHeight="true" outlineLevel="0" collapsed="false">
      <c r="AK891" s="19"/>
      <c r="AL891" s="19"/>
      <c r="AM891" s="19"/>
      <c r="AN891" s="19"/>
      <c r="AO891" s="19"/>
      <c r="AP891" s="19"/>
      <c r="AQ891" s="19"/>
      <c r="AR891" s="19"/>
      <c r="AS891" s="19"/>
      <c r="AT891" s="19"/>
      <c r="AU891" s="19"/>
      <c r="AV891" s="19"/>
      <c r="AW891" s="19"/>
      <c r="AX891" s="19"/>
      <c r="AY891" s="19"/>
      <c r="AZ891" s="19"/>
      <c r="BA891" s="19"/>
      <c r="BB891" s="19"/>
      <c r="BC891" s="19"/>
      <c r="BD891" s="19"/>
      <c r="BE891" s="19"/>
      <c r="BF891" s="19"/>
      <c r="BG891" s="19"/>
    </row>
    <row r="892" customFormat="false" ht="15" hidden="false" customHeight="true" outlineLevel="0" collapsed="false">
      <c r="AK892" s="19"/>
      <c r="AL892" s="19"/>
      <c r="AM892" s="19"/>
      <c r="AN892" s="19"/>
      <c r="AO892" s="19"/>
      <c r="AP892" s="19"/>
      <c r="AQ892" s="19"/>
      <c r="AR892" s="19"/>
      <c r="AS892" s="19"/>
      <c r="AT892" s="19"/>
      <c r="AU892" s="19"/>
      <c r="AV892" s="19"/>
      <c r="AW892" s="19"/>
      <c r="AX892" s="19"/>
      <c r="AY892" s="19"/>
      <c r="AZ892" s="19"/>
      <c r="BA892" s="19"/>
      <c r="BB892" s="19"/>
      <c r="BC892" s="19"/>
      <c r="BD892" s="19"/>
      <c r="BE892" s="19"/>
      <c r="BF892" s="19"/>
      <c r="BG892" s="19"/>
    </row>
    <row r="893" customFormat="false" ht="15" hidden="false" customHeight="true" outlineLevel="0" collapsed="false">
      <c r="AK893" s="19"/>
      <c r="AL893" s="19"/>
      <c r="AM893" s="19"/>
      <c r="AN893" s="19"/>
      <c r="AO893" s="19"/>
      <c r="AP893" s="19"/>
      <c r="AQ893" s="19"/>
      <c r="AR893" s="19"/>
      <c r="AS893" s="19"/>
      <c r="AT893" s="19"/>
      <c r="AU893" s="19"/>
      <c r="AV893" s="19"/>
      <c r="AW893" s="19"/>
      <c r="AX893" s="19"/>
      <c r="AY893" s="19"/>
      <c r="AZ893" s="19"/>
      <c r="BA893" s="19"/>
      <c r="BB893" s="19"/>
      <c r="BC893" s="19"/>
      <c r="BD893" s="19"/>
      <c r="BE893" s="19"/>
      <c r="BF893" s="19"/>
      <c r="BG893" s="19"/>
    </row>
    <row r="894" customFormat="false" ht="15" hidden="false" customHeight="true" outlineLevel="0" collapsed="false">
      <c r="AK894" s="19"/>
      <c r="AL894" s="19"/>
      <c r="AM894" s="19"/>
      <c r="AN894" s="19"/>
      <c r="AO894" s="19"/>
      <c r="AP894" s="19"/>
      <c r="AQ894" s="19"/>
      <c r="AR894" s="19"/>
      <c r="AS894" s="19"/>
      <c r="AT894" s="19"/>
      <c r="AU894" s="19"/>
      <c r="AV894" s="19"/>
      <c r="AW894" s="19"/>
      <c r="AX894" s="19"/>
      <c r="AY894" s="19"/>
      <c r="AZ894" s="19"/>
      <c r="BA894" s="19"/>
      <c r="BB894" s="19"/>
      <c r="BC894" s="19"/>
      <c r="BD894" s="19"/>
      <c r="BE894" s="19"/>
      <c r="BF894" s="19"/>
      <c r="BG894" s="19"/>
    </row>
    <row r="895" customFormat="false" ht="15" hidden="false" customHeight="true" outlineLevel="0" collapsed="false">
      <c r="AK895" s="19"/>
      <c r="AL895" s="19"/>
      <c r="AM895" s="19"/>
      <c r="AN895" s="19"/>
      <c r="AO895" s="19"/>
      <c r="AP895" s="19"/>
      <c r="AQ895" s="19"/>
      <c r="AR895" s="19"/>
      <c r="AS895" s="19"/>
      <c r="AT895" s="19"/>
      <c r="AU895" s="19"/>
      <c r="AV895" s="19"/>
      <c r="AW895" s="19"/>
      <c r="AX895" s="19"/>
      <c r="AY895" s="19"/>
      <c r="AZ895" s="19"/>
      <c r="BA895" s="19"/>
      <c r="BB895" s="19"/>
      <c r="BC895" s="19"/>
      <c r="BD895" s="19"/>
      <c r="BE895" s="19"/>
      <c r="BF895" s="19"/>
      <c r="BG895" s="19"/>
    </row>
    <row r="896" customFormat="false" ht="15" hidden="false" customHeight="true" outlineLevel="0" collapsed="false">
      <c r="AK896" s="19"/>
      <c r="AL896" s="19"/>
      <c r="AM896" s="19"/>
      <c r="AN896" s="19"/>
      <c r="AO896" s="19"/>
      <c r="AP896" s="19"/>
      <c r="AQ896" s="19"/>
      <c r="AR896" s="19"/>
      <c r="AS896" s="19"/>
      <c r="AT896" s="19"/>
      <c r="AU896" s="19"/>
      <c r="AV896" s="19"/>
      <c r="AW896" s="19"/>
      <c r="AX896" s="19"/>
      <c r="AY896" s="19"/>
      <c r="AZ896" s="19"/>
      <c r="BA896" s="19"/>
      <c r="BB896" s="19"/>
      <c r="BC896" s="19"/>
      <c r="BD896" s="19"/>
      <c r="BE896" s="19"/>
      <c r="BF896" s="19"/>
      <c r="BG896" s="19"/>
    </row>
    <row r="897" customFormat="false" ht="15" hidden="false" customHeight="true" outlineLevel="0" collapsed="false">
      <c r="AK897" s="19"/>
      <c r="AL897" s="19"/>
      <c r="AM897" s="19"/>
      <c r="AN897" s="19"/>
      <c r="AO897" s="19"/>
      <c r="AP897" s="19"/>
      <c r="AQ897" s="19"/>
      <c r="AR897" s="19"/>
      <c r="AS897" s="19"/>
      <c r="AT897" s="19"/>
      <c r="AU897" s="19"/>
      <c r="AV897" s="19"/>
      <c r="AW897" s="19"/>
      <c r="AX897" s="19"/>
      <c r="AY897" s="19"/>
      <c r="AZ897" s="19"/>
      <c r="BA897" s="19"/>
      <c r="BB897" s="19"/>
      <c r="BC897" s="19"/>
      <c r="BD897" s="19"/>
      <c r="BE897" s="19"/>
      <c r="BF897" s="19"/>
      <c r="BG897" s="19"/>
    </row>
    <row r="898" customFormat="false" ht="15" hidden="false" customHeight="true" outlineLevel="0" collapsed="false">
      <c r="AK898" s="19"/>
      <c r="AL898" s="19"/>
      <c r="AM898" s="19"/>
      <c r="AN898" s="19"/>
      <c r="AO898" s="19"/>
      <c r="AP898" s="19"/>
      <c r="AQ898" s="19"/>
      <c r="AR898" s="19"/>
      <c r="AS898" s="19"/>
      <c r="AT898" s="19"/>
      <c r="AU898" s="19"/>
      <c r="AV898" s="19"/>
      <c r="AW898" s="19"/>
      <c r="AX898" s="19"/>
      <c r="AY898" s="19"/>
      <c r="AZ898" s="19"/>
      <c r="BA898" s="19"/>
      <c r="BB898" s="19"/>
      <c r="BC898" s="19"/>
      <c r="BD898" s="19"/>
      <c r="BE898" s="19"/>
      <c r="BF898" s="19"/>
      <c r="BG898" s="19"/>
    </row>
    <row r="899" customFormat="false" ht="15" hidden="false" customHeight="true" outlineLevel="0" collapsed="false">
      <c r="AK899" s="19"/>
      <c r="AL899" s="19"/>
      <c r="AM899" s="19"/>
      <c r="AN899" s="19"/>
      <c r="AO899" s="19"/>
      <c r="AP899" s="19"/>
      <c r="AQ899" s="19"/>
      <c r="AR899" s="19"/>
      <c r="AS899" s="19"/>
      <c r="AT899" s="19"/>
      <c r="AU899" s="19"/>
      <c r="AV899" s="19"/>
      <c r="AW899" s="19"/>
      <c r="AX899" s="19"/>
      <c r="AY899" s="19"/>
      <c r="AZ899" s="19"/>
      <c r="BA899" s="19"/>
      <c r="BB899" s="19"/>
      <c r="BC899" s="19"/>
      <c r="BD899" s="19"/>
      <c r="BE899" s="19"/>
      <c r="BF899" s="19"/>
      <c r="BG899" s="19"/>
    </row>
    <row r="900" customFormat="false" ht="15" hidden="false" customHeight="true" outlineLevel="0" collapsed="false">
      <c r="AK900" s="19"/>
      <c r="AL900" s="19"/>
      <c r="AM900" s="19"/>
      <c r="AN900" s="19"/>
      <c r="AO900" s="19"/>
      <c r="AP900" s="19"/>
      <c r="AQ900" s="19"/>
      <c r="AR900" s="19"/>
      <c r="AS900" s="19"/>
      <c r="AT900" s="19"/>
      <c r="AU900" s="19"/>
      <c r="AV900" s="19"/>
      <c r="AW900" s="19"/>
      <c r="AX900" s="19"/>
      <c r="AY900" s="19"/>
      <c r="AZ900" s="19"/>
      <c r="BA900" s="19"/>
      <c r="BB900" s="19"/>
      <c r="BC900" s="19"/>
      <c r="BD900" s="19"/>
      <c r="BE900" s="19"/>
      <c r="BF900" s="19"/>
      <c r="BG900" s="19"/>
    </row>
    <row r="901" customFormat="false" ht="15" hidden="false" customHeight="true" outlineLevel="0" collapsed="false">
      <c r="AK901" s="19"/>
      <c r="AL901" s="19"/>
      <c r="AM901" s="19"/>
      <c r="AN901" s="19"/>
      <c r="AO901" s="19"/>
      <c r="AP901" s="19"/>
      <c r="AQ901" s="19"/>
      <c r="AR901" s="19"/>
      <c r="AS901" s="19"/>
      <c r="AT901" s="19"/>
      <c r="AU901" s="19"/>
      <c r="AV901" s="19"/>
      <c r="AW901" s="19"/>
      <c r="AX901" s="19"/>
      <c r="AY901" s="19"/>
      <c r="AZ901" s="19"/>
      <c r="BA901" s="19"/>
      <c r="BB901" s="19"/>
      <c r="BC901" s="19"/>
      <c r="BD901" s="19"/>
      <c r="BE901" s="19"/>
      <c r="BF901" s="19"/>
      <c r="BG901" s="19"/>
    </row>
    <row r="902" customFormat="false" ht="15" hidden="false" customHeight="true" outlineLevel="0" collapsed="false">
      <c r="AK902" s="19"/>
      <c r="AL902" s="19"/>
      <c r="AM902" s="19"/>
      <c r="AN902" s="19"/>
      <c r="AO902" s="19"/>
      <c r="AP902" s="19"/>
      <c r="AQ902" s="19"/>
      <c r="AR902" s="19"/>
      <c r="AS902" s="19"/>
      <c r="AT902" s="19"/>
      <c r="AU902" s="19"/>
      <c r="AV902" s="19"/>
      <c r="AW902" s="19"/>
      <c r="AX902" s="19"/>
      <c r="AY902" s="19"/>
      <c r="AZ902" s="19"/>
      <c r="BA902" s="19"/>
      <c r="BB902" s="19"/>
      <c r="BC902" s="19"/>
      <c r="BD902" s="19"/>
      <c r="BE902" s="19"/>
      <c r="BF902" s="19"/>
      <c r="BG902" s="19"/>
    </row>
    <row r="903" customFormat="false" ht="15" hidden="false" customHeight="true" outlineLevel="0" collapsed="false">
      <c r="AK903" s="19"/>
      <c r="AL903" s="19"/>
      <c r="AM903" s="19"/>
      <c r="AN903" s="19"/>
      <c r="AO903" s="19"/>
      <c r="AP903" s="19"/>
      <c r="AQ903" s="19"/>
      <c r="AR903" s="19"/>
      <c r="AS903" s="19"/>
      <c r="AT903" s="19"/>
      <c r="AU903" s="19"/>
      <c r="AV903" s="19"/>
      <c r="AW903" s="19"/>
      <c r="AX903" s="19"/>
      <c r="AY903" s="19"/>
      <c r="AZ903" s="19"/>
      <c r="BA903" s="19"/>
      <c r="BB903" s="19"/>
      <c r="BC903" s="19"/>
      <c r="BD903" s="19"/>
      <c r="BE903" s="19"/>
      <c r="BF903" s="19"/>
      <c r="BG903" s="19"/>
    </row>
    <row r="904" customFormat="false" ht="15" hidden="false" customHeight="true" outlineLevel="0" collapsed="false">
      <c r="AK904" s="19"/>
      <c r="AL904" s="19"/>
      <c r="AM904" s="19"/>
      <c r="AN904" s="19"/>
      <c r="AO904" s="19"/>
      <c r="AP904" s="19"/>
      <c r="AQ904" s="19"/>
      <c r="AR904" s="19"/>
      <c r="AS904" s="19"/>
      <c r="AT904" s="19"/>
      <c r="AU904" s="19"/>
      <c r="AV904" s="19"/>
      <c r="AW904" s="19"/>
      <c r="AX904" s="19"/>
      <c r="AY904" s="19"/>
      <c r="AZ904" s="19"/>
      <c r="BA904" s="19"/>
      <c r="BB904" s="19"/>
      <c r="BC904" s="19"/>
      <c r="BD904" s="19"/>
      <c r="BE904" s="19"/>
      <c r="BF904" s="19"/>
      <c r="BG904" s="19"/>
    </row>
    <row r="905" customFormat="false" ht="15" hidden="false" customHeight="true" outlineLevel="0" collapsed="false">
      <c r="AK905" s="19"/>
      <c r="AL905" s="19"/>
      <c r="AM905" s="19"/>
      <c r="AN905" s="19"/>
      <c r="AO905" s="19"/>
      <c r="AP905" s="19"/>
      <c r="AQ905" s="19"/>
      <c r="AR905" s="19"/>
      <c r="AS905" s="19"/>
      <c r="AT905" s="19"/>
      <c r="AU905" s="19"/>
      <c r="AV905" s="19"/>
      <c r="AW905" s="19"/>
      <c r="AX905" s="19"/>
      <c r="AY905" s="19"/>
      <c r="AZ905" s="19"/>
      <c r="BA905" s="19"/>
      <c r="BB905" s="19"/>
      <c r="BC905" s="19"/>
      <c r="BD905" s="19"/>
      <c r="BE905" s="19"/>
      <c r="BF905" s="19"/>
      <c r="BG905" s="19"/>
    </row>
    <row r="906" customFormat="false" ht="15" hidden="false" customHeight="true" outlineLevel="0" collapsed="false">
      <c r="AK906" s="19"/>
      <c r="AL906" s="19"/>
      <c r="AM906" s="19"/>
      <c r="AN906" s="19"/>
      <c r="AO906" s="19"/>
      <c r="AP906" s="19"/>
      <c r="AQ906" s="19"/>
      <c r="AR906" s="19"/>
      <c r="AS906" s="19"/>
      <c r="AT906" s="19"/>
      <c r="AU906" s="19"/>
      <c r="AV906" s="19"/>
      <c r="AW906" s="19"/>
      <c r="AX906" s="19"/>
      <c r="AY906" s="19"/>
      <c r="AZ906" s="19"/>
      <c r="BA906" s="19"/>
      <c r="BB906" s="19"/>
      <c r="BC906" s="19"/>
      <c r="BD906" s="19"/>
      <c r="BE906" s="19"/>
      <c r="BF906" s="19"/>
      <c r="BG906" s="19"/>
    </row>
    <row r="907" customFormat="false" ht="15" hidden="false" customHeight="true" outlineLevel="0" collapsed="false">
      <c r="AK907" s="19"/>
      <c r="AL907" s="19"/>
      <c r="AM907" s="19"/>
      <c r="AN907" s="19"/>
      <c r="AO907" s="19"/>
      <c r="AP907" s="19"/>
      <c r="AQ907" s="19"/>
      <c r="AR907" s="19"/>
      <c r="AS907" s="19"/>
      <c r="AT907" s="19"/>
      <c r="AU907" s="19"/>
      <c r="AV907" s="19"/>
      <c r="AW907" s="19"/>
      <c r="AX907" s="19"/>
      <c r="AY907" s="19"/>
      <c r="AZ907" s="19"/>
      <c r="BA907" s="19"/>
      <c r="BB907" s="19"/>
      <c r="BC907" s="19"/>
      <c r="BD907" s="19"/>
      <c r="BE907" s="19"/>
      <c r="BF907" s="19"/>
      <c r="BG907" s="19"/>
    </row>
    <row r="908" customFormat="false" ht="15" hidden="false" customHeight="true" outlineLevel="0" collapsed="false">
      <c r="AK908" s="19"/>
      <c r="AL908" s="19"/>
      <c r="AM908" s="19"/>
      <c r="AN908" s="19"/>
      <c r="AO908" s="19"/>
      <c r="AP908" s="19"/>
      <c r="AQ908" s="19"/>
      <c r="AR908" s="19"/>
      <c r="AS908" s="19"/>
      <c r="AT908" s="19"/>
      <c r="AU908" s="19"/>
      <c r="AV908" s="19"/>
      <c r="AW908" s="19"/>
      <c r="AX908" s="19"/>
      <c r="AY908" s="19"/>
      <c r="AZ908" s="19"/>
      <c r="BA908" s="19"/>
      <c r="BB908" s="19"/>
      <c r="BC908" s="19"/>
      <c r="BD908" s="19"/>
      <c r="BE908" s="19"/>
      <c r="BF908" s="19"/>
      <c r="BG908" s="19"/>
    </row>
    <row r="909" customFormat="false" ht="15" hidden="false" customHeight="true" outlineLevel="0" collapsed="false">
      <c r="AK909" s="19"/>
      <c r="AL909" s="19"/>
      <c r="AM909" s="19"/>
      <c r="AN909" s="19"/>
      <c r="AO909" s="19"/>
      <c r="AP909" s="19"/>
      <c r="AQ909" s="19"/>
      <c r="AR909" s="19"/>
      <c r="AS909" s="19"/>
      <c r="AT909" s="19"/>
      <c r="AU909" s="19"/>
      <c r="AV909" s="19"/>
      <c r="AW909" s="19"/>
      <c r="AX909" s="19"/>
      <c r="AY909" s="19"/>
      <c r="AZ909" s="19"/>
      <c r="BA909" s="19"/>
      <c r="BB909" s="19"/>
      <c r="BC909" s="19"/>
      <c r="BD909" s="19"/>
      <c r="BE909" s="19"/>
      <c r="BF909" s="19"/>
      <c r="BG909" s="19"/>
    </row>
    <row r="910" customFormat="false" ht="15" hidden="false" customHeight="true" outlineLevel="0" collapsed="false">
      <c r="AK910" s="19"/>
      <c r="AL910" s="19"/>
      <c r="AM910" s="19"/>
      <c r="AN910" s="19"/>
      <c r="AO910" s="19"/>
      <c r="AP910" s="19"/>
      <c r="AQ910" s="19"/>
      <c r="AR910" s="19"/>
      <c r="AS910" s="19"/>
      <c r="AT910" s="19"/>
      <c r="AU910" s="19"/>
      <c r="AV910" s="19"/>
      <c r="AW910" s="19"/>
      <c r="AX910" s="19"/>
      <c r="AY910" s="19"/>
      <c r="AZ910" s="19"/>
      <c r="BA910" s="19"/>
      <c r="BB910" s="19"/>
      <c r="BC910" s="19"/>
      <c r="BD910" s="19"/>
      <c r="BE910" s="19"/>
      <c r="BF910" s="19"/>
      <c r="BG910" s="19"/>
    </row>
    <row r="911" customFormat="false" ht="15" hidden="false" customHeight="true" outlineLevel="0" collapsed="false">
      <c r="AK911" s="19"/>
      <c r="AL911" s="19"/>
      <c r="AM911" s="19"/>
      <c r="AN911" s="19"/>
      <c r="AO911" s="19"/>
      <c r="AP911" s="19"/>
      <c r="AQ911" s="19"/>
      <c r="AR911" s="19"/>
      <c r="AS911" s="19"/>
      <c r="AT911" s="19"/>
      <c r="AU911" s="19"/>
      <c r="AV911" s="19"/>
      <c r="AW911" s="19"/>
      <c r="AX911" s="19"/>
      <c r="AY911" s="19"/>
      <c r="AZ911" s="19"/>
      <c r="BA911" s="19"/>
      <c r="BB911" s="19"/>
      <c r="BC911" s="19"/>
      <c r="BD911" s="19"/>
      <c r="BE911" s="19"/>
      <c r="BF911" s="19"/>
      <c r="BG911" s="19"/>
    </row>
    <row r="912" customFormat="false" ht="15" hidden="false" customHeight="true" outlineLevel="0" collapsed="false">
      <c r="AK912" s="19"/>
      <c r="AL912" s="19"/>
      <c r="AM912" s="19"/>
      <c r="AN912" s="19"/>
      <c r="AO912" s="19"/>
      <c r="AP912" s="19"/>
      <c r="AQ912" s="19"/>
      <c r="AR912" s="19"/>
      <c r="AS912" s="19"/>
      <c r="AT912" s="19"/>
      <c r="AU912" s="19"/>
      <c r="AV912" s="19"/>
      <c r="AW912" s="19"/>
      <c r="AX912" s="19"/>
      <c r="AY912" s="19"/>
      <c r="AZ912" s="19"/>
      <c r="BA912" s="19"/>
      <c r="BB912" s="19"/>
      <c r="BC912" s="19"/>
      <c r="BD912" s="19"/>
      <c r="BE912" s="19"/>
      <c r="BF912" s="19"/>
      <c r="BG912" s="19"/>
    </row>
    <row r="913" customFormat="false" ht="15" hidden="false" customHeight="true" outlineLevel="0" collapsed="false">
      <c r="AK913" s="19"/>
      <c r="AL913" s="19"/>
      <c r="AM913" s="19"/>
      <c r="AN913" s="19"/>
      <c r="AO913" s="19"/>
      <c r="AP913" s="19"/>
      <c r="AQ913" s="19"/>
      <c r="AR913" s="19"/>
      <c r="AS913" s="19"/>
      <c r="AT913" s="19"/>
      <c r="AU913" s="19"/>
      <c r="AV913" s="19"/>
      <c r="AW913" s="19"/>
      <c r="AX913" s="19"/>
      <c r="AY913" s="19"/>
      <c r="AZ913" s="19"/>
      <c r="BA913" s="19"/>
      <c r="BB913" s="19"/>
      <c r="BC913" s="19"/>
      <c r="BD913" s="19"/>
      <c r="BE913" s="19"/>
      <c r="BF913" s="19"/>
      <c r="BG913" s="19"/>
    </row>
    <row r="914" customFormat="false" ht="15" hidden="false" customHeight="true" outlineLevel="0" collapsed="false">
      <c r="AK914" s="19"/>
      <c r="AL914" s="19"/>
      <c r="AM914" s="19"/>
      <c r="AN914" s="19"/>
      <c r="AO914" s="19"/>
      <c r="AP914" s="19"/>
      <c r="AQ914" s="19"/>
      <c r="AR914" s="19"/>
      <c r="AS914" s="19"/>
      <c r="AT914" s="19"/>
      <c r="AU914" s="19"/>
      <c r="AV914" s="19"/>
      <c r="AW914" s="19"/>
      <c r="AX914" s="19"/>
      <c r="AY914" s="19"/>
      <c r="AZ914" s="19"/>
      <c r="BA914" s="19"/>
      <c r="BB914" s="19"/>
      <c r="BC914" s="19"/>
      <c r="BD914" s="19"/>
      <c r="BE914" s="19"/>
      <c r="BF914" s="19"/>
      <c r="BG914" s="19"/>
    </row>
    <row r="915" customFormat="false" ht="15" hidden="false" customHeight="true" outlineLevel="0" collapsed="false">
      <c r="AK915" s="19"/>
      <c r="AL915" s="19"/>
      <c r="AM915" s="19"/>
      <c r="AN915" s="19"/>
      <c r="AO915" s="19"/>
      <c r="AP915" s="19"/>
      <c r="AQ915" s="19"/>
      <c r="AR915" s="19"/>
      <c r="AS915" s="19"/>
      <c r="AT915" s="19"/>
      <c r="AU915" s="19"/>
      <c r="AV915" s="19"/>
      <c r="AW915" s="19"/>
      <c r="AX915" s="19"/>
      <c r="AY915" s="19"/>
      <c r="AZ915" s="19"/>
      <c r="BA915" s="19"/>
      <c r="BB915" s="19"/>
      <c r="BC915" s="19"/>
      <c r="BD915" s="19"/>
      <c r="BE915" s="19"/>
      <c r="BF915" s="19"/>
      <c r="BG915" s="19"/>
    </row>
    <row r="916" customFormat="false" ht="15" hidden="false" customHeight="true" outlineLevel="0" collapsed="false">
      <c r="AK916" s="19"/>
      <c r="AL916" s="19"/>
      <c r="AM916" s="19"/>
      <c r="AN916" s="19"/>
      <c r="AO916" s="19"/>
      <c r="AP916" s="19"/>
      <c r="AQ916" s="19"/>
      <c r="AR916" s="19"/>
      <c r="AS916" s="19"/>
      <c r="AT916" s="19"/>
      <c r="AU916" s="19"/>
      <c r="AV916" s="19"/>
      <c r="AW916" s="19"/>
      <c r="AX916" s="19"/>
      <c r="AY916" s="19"/>
      <c r="AZ916" s="19"/>
      <c r="BA916" s="19"/>
      <c r="BB916" s="19"/>
      <c r="BC916" s="19"/>
      <c r="BD916" s="19"/>
      <c r="BE916" s="19"/>
      <c r="BF916" s="19"/>
      <c r="BG916" s="19"/>
    </row>
    <row r="917" customFormat="false" ht="15" hidden="false" customHeight="true" outlineLevel="0" collapsed="false">
      <c r="AK917" s="19"/>
      <c r="AL917" s="19"/>
      <c r="AM917" s="19"/>
      <c r="AN917" s="19"/>
      <c r="AO917" s="19"/>
      <c r="AP917" s="19"/>
      <c r="AQ917" s="19"/>
      <c r="AR917" s="19"/>
      <c r="AS917" s="19"/>
      <c r="AT917" s="19"/>
      <c r="AU917" s="19"/>
      <c r="AV917" s="19"/>
      <c r="AW917" s="19"/>
      <c r="AX917" s="19"/>
      <c r="AY917" s="19"/>
      <c r="AZ917" s="19"/>
      <c r="BA917" s="19"/>
      <c r="BB917" s="19"/>
      <c r="BC917" s="19"/>
      <c r="BD917" s="19"/>
      <c r="BE917" s="19"/>
      <c r="BF917" s="19"/>
      <c r="BG917" s="19"/>
    </row>
    <row r="918" customFormat="false" ht="15" hidden="false" customHeight="true" outlineLevel="0" collapsed="false">
      <c r="AK918" s="19"/>
      <c r="AL918" s="19"/>
      <c r="AM918" s="19"/>
      <c r="AN918" s="19"/>
      <c r="AO918" s="19"/>
      <c r="AP918" s="19"/>
      <c r="AQ918" s="19"/>
      <c r="AR918" s="19"/>
      <c r="AS918" s="19"/>
      <c r="AT918" s="19"/>
      <c r="AU918" s="19"/>
      <c r="AV918" s="19"/>
      <c r="AW918" s="19"/>
      <c r="AX918" s="19"/>
      <c r="AY918" s="19"/>
      <c r="AZ918" s="19"/>
      <c r="BA918" s="19"/>
      <c r="BB918" s="19"/>
      <c r="BC918" s="19"/>
      <c r="BD918" s="19"/>
      <c r="BE918" s="19"/>
      <c r="BF918" s="19"/>
      <c r="BG918" s="19"/>
    </row>
    <row r="919" customFormat="false" ht="15" hidden="false" customHeight="true" outlineLevel="0" collapsed="false">
      <c r="AK919" s="19"/>
      <c r="AL919" s="19"/>
      <c r="AM919" s="19"/>
      <c r="AN919" s="19"/>
      <c r="AO919" s="19"/>
      <c r="AP919" s="19"/>
      <c r="AQ919" s="19"/>
      <c r="AR919" s="19"/>
      <c r="AS919" s="19"/>
      <c r="AT919" s="19"/>
      <c r="AU919" s="19"/>
      <c r="AV919" s="19"/>
      <c r="AW919" s="19"/>
      <c r="AX919" s="19"/>
      <c r="AY919" s="19"/>
      <c r="AZ919" s="19"/>
      <c r="BA919" s="19"/>
      <c r="BB919" s="19"/>
      <c r="BC919" s="19"/>
      <c r="BD919" s="19"/>
      <c r="BE919" s="19"/>
      <c r="BF919" s="19"/>
      <c r="BG919" s="19"/>
    </row>
    <row r="920" customFormat="false" ht="15" hidden="false" customHeight="true" outlineLevel="0" collapsed="false">
      <c r="AK920" s="19"/>
      <c r="AL920" s="19"/>
      <c r="AM920" s="19"/>
      <c r="AN920" s="19"/>
      <c r="AO920" s="19"/>
      <c r="AP920" s="19"/>
      <c r="AQ920" s="19"/>
      <c r="AR920" s="19"/>
      <c r="AS920" s="19"/>
      <c r="AT920" s="19"/>
      <c r="AU920" s="19"/>
      <c r="AV920" s="19"/>
      <c r="AW920" s="19"/>
      <c r="AX920" s="19"/>
      <c r="AY920" s="19"/>
      <c r="AZ920" s="19"/>
      <c r="BA920" s="19"/>
      <c r="BB920" s="19"/>
      <c r="BC920" s="19"/>
      <c r="BD920" s="19"/>
      <c r="BE920" s="19"/>
      <c r="BF920" s="19"/>
      <c r="BG920" s="19"/>
    </row>
    <row r="921" customFormat="false" ht="15" hidden="false" customHeight="true" outlineLevel="0" collapsed="false">
      <c r="AK921" s="19"/>
      <c r="AL921" s="19"/>
      <c r="AM921" s="19"/>
      <c r="AN921" s="19"/>
      <c r="AO921" s="19"/>
      <c r="AP921" s="19"/>
      <c r="AQ921" s="19"/>
      <c r="AR921" s="19"/>
      <c r="AS921" s="19"/>
      <c r="AT921" s="19"/>
      <c r="AU921" s="19"/>
      <c r="AV921" s="19"/>
      <c r="AW921" s="19"/>
      <c r="AX921" s="19"/>
      <c r="AY921" s="19"/>
      <c r="AZ921" s="19"/>
      <c r="BA921" s="19"/>
      <c r="BB921" s="19"/>
      <c r="BC921" s="19"/>
      <c r="BD921" s="19"/>
      <c r="BE921" s="19"/>
      <c r="BF921" s="19"/>
      <c r="BG921" s="19"/>
    </row>
    <row r="922" customFormat="false" ht="15" hidden="false" customHeight="true" outlineLevel="0" collapsed="false">
      <c r="AK922" s="19"/>
      <c r="AL922" s="19"/>
      <c r="AM922" s="19"/>
      <c r="AN922" s="19"/>
      <c r="AO922" s="19"/>
      <c r="AP922" s="19"/>
      <c r="AQ922" s="19"/>
      <c r="AR922" s="19"/>
      <c r="AS922" s="19"/>
      <c r="AT922" s="19"/>
      <c r="AU922" s="19"/>
      <c r="AV922" s="19"/>
      <c r="AW922" s="19"/>
      <c r="AX922" s="19"/>
      <c r="AY922" s="19"/>
      <c r="AZ922" s="19"/>
      <c r="BA922" s="19"/>
      <c r="BB922" s="19"/>
      <c r="BC922" s="19"/>
      <c r="BD922" s="19"/>
      <c r="BE922" s="19"/>
      <c r="BF922" s="19"/>
      <c r="BG922" s="19"/>
    </row>
    <row r="923" customFormat="false" ht="15" hidden="false" customHeight="true" outlineLevel="0" collapsed="false">
      <c r="AK923" s="19"/>
      <c r="AL923" s="19"/>
      <c r="AM923" s="19"/>
      <c r="AN923" s="19"/>
      <c r="AO923" s="19"/>
      <c r="AP923" s="19"/>
      <c r="AQ923" s="19"/>
      <c r="AR923" s="19"/>
      <c r="AS923" s="19"/>
      <c r="AT923" s="19"/>
      <c r="AU923" s="19"/>
      <c r="AV923" s="19"/>
      <c r="AW923" s="19"/>
      <c r="AX923" s="19"/>
      <c r="AY923" s="19"/>
      <c r="AZ923" s="19"/>
      <c r="BA923" s="19"/>
      <c r="BB923" s="19"/>
      <c r="BC923" s="19"/>
      <c r="BD923" s="19"/>
      <c r="BE923" s="19"/>
      <c r="BF923" s="19"/>
      <c r="BG923" s="19"/>
    </row>
    <row r="924" customFormat="false" ht="15" hidden="false" customHeight="true" outlineLevel="0" collapsed="false">
      <c r="AK924" s="19"/>
      <c r="AL924" s="19"/>
      <c r="AM924" s="19"/>
      <c r="AN924" s="19"/>
      <c r="AO924" s="19"/>
      <c r="AP924" s="19"/>
      <c r="AQ924" s="19"/>
      <c r="AR924" s="19"/>
      <c r="AS924" s="19"/>
      <c r="AT924" s="19"/>
      <c r="AU924" s="19"/>
      <c r="AV924" s="19"/>
      <c r="AW924" s="19"/>
      <c r="AX924" s="19"/>
      <c r="AY924" s="19"/>
      <c r="AZ924" s="19"/>
      <c r="BA924" s="19"/>
      <c r="BB924" s="19"/>
      <c r="BC924" s="19"/>
      <c r="BD924" s="19"/>
      <c r="BE924" s="19"/>
      <c r="BF924" s="19"/>
      <c r="BG924" s="19"/>
    </row>
    <row r="925" customFormat="false" ht="15" hidden="false" customHeight="true" outlineLevel="0" collapsed="false">
      <c r="AK925" s="19"/>
      <c r="AL925" s="19"/>
      <c r="AM925" s="19"/>
      <c r="AN925" s="19"/>
      <c r="AO925" s="19"/>
      <c r="AP925" s="19"/>
      <c r="AQ925" s="19"/>
      <c r="AR925" s="19"/>
      <c r="AS925" s="19"/>
      <c r="AT925" s="19"/>
      <c r="AU925" s="19"/>
      <c r="AV925" s="19"/>
      <c r="AW925" s="19"/>
      <c r="AX925" s="19"/>
      <c r="AY925" s="19"/>
      <c r="AZ925" s="19"/>
      <c r="BA925" s="19"/>
      <c r="BB925" s="19"/>
      <c r="BC925" s="19"/>
      <c r="BD925" s="19"/>
      <c r="BE925" s="19"/>
      <c r="BF925" s="19"/>
      <c r="BG925" s="19"/>
    </row>
    <row r="926" customFormat="false" ht="15" hidden="false" customHeight="true" outlineLevel="0" collapsed="false">
      <c r="AK926" s="19"/>
      <c r="AL926" s="19"/>
      <c r="AM926" s="19"/>
      <c r="AN926" s="19"/>
      <c r="AO926" s="19"/>
      <c r="AP926" s="19"/>
      <c r="AQ926" s="19"/>
      <c r="AR926" s="19"/>
      <c r="AS926" s="19"/>
      <c r="AT926" s="19"/>
      <c r="AU926" s="19"/>
      <c r="AV926" s="19"/>
      <c r="AW926" s="19"/>
      <c r="AX926" s="19"/>
      <c r="AY926" s="19"/>
      <c r="AZ926" s="19"/>
      <c r="BA926" s="19"/>
      <c r="BB926" s="19"/>
      <c r="BC926" s="19"/>
      <c r="BD926" s="19"/>
      <c r="BE926" s="19"/>
      <c r="BF926" s="19"/>
      <c r="BG926" s="19"/>
    </row>
    <row r="927" customFormat="false" ht="15" hidden="false" customHeight="true" outlineLevel="0" collapsed="false">
      <c r="AK927" s="19"/>
      <c r="AL927" s="19"/>
      <c r="AM927" s="19"/>
      <c r="AN927" s="19"/>
      <c r="AO927" s="19"/>
      <c r="AP927" s="19"/>
      <c r="AQ927" s="19"/>
      <c r="AR927" s="19"/>
      <c r="AS927" s="19"/>
      <c r="AT927" s="19"/>
      <c r="AU927" s="19"/>
      <c r="AV927" s="19"/>
      <c r="AW927" s="19"/>
      <c r="AX927" s="19"/>
      <c r="AY927" s="19"/>
      <c r="AZ927" s="19"/>
      <c r="BA927" s="19"/>
      <c r="BB927" s="19"/>
      <c r="BC927" s="19"/>
      <c r="BD927" s="19"/>
      <c r="BE927" s="19"/>
      <c r="BF927" s="19"/>
      <c r="BG927" s="19"/>
    </row>
    <row r="928" customFormat="false" ht="15" hidden="false" customHeight="true" outlineLevel="0" collapsed="false">
      <c r="AK928" s="19"/>
      <c r="AL928" s="19"/>
      <c r="AM928" s="19"/>
      <c r="AN928" s="19"/>
      <c r="AO928" s="19"/>
      <c r="AP928" s="19"/>
      <c r="AQ928" s="19"/>
      <c r="AR928" s="19"/>
      <c r="AS928" s="19"/>
      <c r="AT928" s="19"/>
      <c r="AU928" s="19"/>
      <c r="AV928" s="19"/>
      <c r="AW928" s="19"/>
      <c r="AX928" s="19"/>
      <c r="AY928" s="19"/>
      <c r="AZ928" s="19"/>
      <c r="BA928" s="19"/>
      <c r="BB928" s="19"/>
      <c r="BC928" s="19"/>
      <c r="BD928" s="19"/>
      <c r="BE928" s="19"/>
      <c r="BF928" s="19"/>
      <c r="BG928" s="19"/>
    </row>
    <row r="929" customFormat="false" ht="15" hidden="false" customHeight="true" outlineLevel="0" collapsed="false">
      <c r="AK929" s="19"/>
      <c r="AL929" s="19"/>
      <c r="AM929" s="19"/>
      <c r="AN929" s="19"/>
      <c r="AO929" s="19"/>
      <c r="AP929" s="19"/>
      <c r="AQ929" s="19"/>
      <c r="AR929" s="19"/>
      <c r="AS929" s="19"/>
      <c r="AT929" s="19"/>
      <c r="AU929" s="19"/>
      <c r="AV929" s="19"/>
      <c r="AW929" s="19"/>
      <c r="AX929" s="19"/>
      <c r="AY929" s="19"/>
      <c r="AZ929" s="19"/>
      <c r="BA929" s="19"/>
      <c r="BB929" s="19"/>
      <c r="BC929" s="19"/>
      <c r="BD929" s="19"/>
      <c r="BE929" s="19"/>
      <c r="BF929" s="19"/>
      <c r="BG929" s="19"/>
    </row>
    <row r="930" customFormat="false" ht="15" hidden="false" customHeight="true" outlineLevel="0" collapsed="false">
      <c r="AK930" s="19"/>
      <c r="AL930" s="19"/>
      <c r="AM930" s="19"/>
      <c r="AN930" s="19"/>
      <c r="AO930" s="19"/>
      <c r="AP930" s="19"/>
      <c r="AQ930" s="19"/>
      <c r="AR930" s="19"/>
      <c r="AS930" s="19"/>
      <c r="AT930" s="19"/>
      <c r="AU930" s="19"/>
      <c r="AV930" s="19"/>
      <c r="AW930" s="19"/>
      <c r="AX930" s="19"/>
      <c r="AY930" s="19"/>
      <c r="AZ930" s="19"/>
      <c r="BA930" s="19"/>
      <c r="BB930" s="19"/>
      <c r="BC930" s="19"/>
      <c r="BD930" s="19"/>
      <c r="BE930" s="19"/>
      <c r="BF930" s="19"/>
      <c r="BG930" s="19"/>
    </row>
    <row r="931" customFormat="false" ht="15" hidden="false" customHeight="true" outlineLevel="0" collapsed="false">
      <c r="AK931" s="19"/>
      <c r="AL931" s="19"/>
      <c r="AM931" s="19"/>
      <c r="AN931" s="19"/>
      <c r="AO931" s="19"/>
      <c r="AP931" s="19"/>
      <c r="AQ931" s="19"/>
      <c r="AR931" s="19"/>
      <c r="AS931" s="19"/>
      <c r="AT931" s="19"/>
      <c r="AU931" s="19"/>
      <c r="AV931" s="19"/>
      <c r="AW931" s="19"/>
      <c r="AX931" s="19"/>
      <c r="AY931" s="19"/>
      <c r="AZ931" s="19"/>
      <c r="BA931" s="19"/>
      <c r="BB931" s="19"/>
      <c r="BC931" s="19"/>
      <c r="BD931" s="19"/>
      <c r="BE931" s="19"/>
      <c r="BF931" s="19"/>
      <c r="BG931" s="19"/>
    </row>
    <row r="932" customFormat="false" ht="15" hidden="false" customHeight="true" outlineLevel="0" collapsed="false">
      <c r="AK932" s="19"/>
      <c r="AL932" s="19"/>
      <c r="AM932" s="19"/>
      <c r="AN932" s="19"/>
      <c r="AO932" s="19"/>
      <c r="AP932" s="19"/>
      <c r="AQ932" s="19"/>
      <c r="AR932" s="19"/>
      <c r="AS932" s="19"/>
      <c r="AT932" s="19"/>
      <c r="AU932" s="19"/>
      <c r="AV932" s="19"/>
      <c r="AW932" s="19"/>
      <c r="AX932" s="19"/>
      <c r="AY932" s="19"/>
      <c r="AZ932" s="19"/>
      <c r="BA932" s="19"/>
      <c r="BB932" s="19"/>
      <c r="BC932" s="19"/>
      <c r="BD932" s="19"/>
      <c r="BE932" s="19"/>
      <c r="BF932" s="19"/>
      <c r="BG932" s="19"/>
    </row>
    <row r="933" customFormat="false" ht="15" hidden="false" customHeight="true" outlineLevel="0" collapsed="false">
      <c r="AK933" s="19"/>
      <c r="AL933" s="19"/>
      <c r="AM933" s="19"/>
      <c r="AN933" s="19"/>
      <c r="AO933" s="19"/>
      <c r="AP933" s="19"/>
      <c r="AQ933" s="19"/>
      <c r="AR933" s="19"/>
      <c r="AS933" s="19"/>
      <c r="AT933" s="19"/>
      <c r="AU933" s="19"/>
      <c r="AV933" s="19"/>
      <c r="AW933" s="19"/>
      <c r="AX933" s="19"/>
      <c r="AY933" s="19"/>
      <c r="AZ933" s="19"/>
      <c r="BA933" s="19"/>
      <c r="BB933" s="19"/>
      <c r="BC933" s="19"/>
      <c r="BD933" s="19"/>
      <c r="BE933" s="19"/>
      <c r="BF933" s="19"/>
      <c r="BG933" s="19"/>
    </row>
    <row r="934" customFormat="false" ht="15" hidden="false" customHeight="true" outlineLevel="0" collapsed="false">
      <c r="AK934" s="19"/>
      <c r="AL934" s="19"/>
      <c r="AM934" s="19"/>
      <c r="AN934" s="19"/>
      <c r="AO934" s="19"/>
      <c r="AP934" s="19"/>
      <c r="AQ934" s="19"/>
      <c r="AR934" s="19"/>
      <c r="AS934" s="19"/>
      <c r="AT934" s="19"/>
      <c r="AU934" s="19"/>
      <c r="AV934" s="19"/>
      <c r="AW934" s="19"/>
      <c r="AX934" s="19"/>
      <c r="AY934" s="19"/>
      <c r="AZ934" s="19"/>
      <c r="BA934" s="19"/>
      <c r="BB934" s="19"/>
      <c r="BC934" s="19"/>
      <c r="BD934" s="19"/>
      <c r="BE934" s="19"/>
      <c r="BF934" s="19"/>
      <c r="BG934" s="19"/>
    </row>
    <row r="935" customFormat="false" ht="15" hidden="false" customHeight="true" outlineLevel="0" collapsed="false">
      <c r="AK935" s="19"/>
      <c r="AL935" s="19"/>
      <c r="AM935" s="19"/>
      <c r="AN935" s="19"/>
      <c r="AO935" s="19"/>
      <c r="AP935" s="19"/>
      <c r="AQ935" s="19"/>
      <c r="AR935" s="19"/>
      <c r="AS935" s="19"/>
      <c r="AT935" s="19"/>
      <c r="AU935" s="19"/>
      <c r="AV935" s="19"/>
      <c r="AW935" s="19"/>
      <c r="AX935" s="19"/>
      <c r="AY935" s="19"/>
      <c r="AZ935" s="19"/>
      <c r="BA935" s="19"/>
      <c r="BB935" s="19"/>
      <c r="BC935" s="19"/>
      <c r="BD935" s="19"/>
      <c r="BE935" s="19"/>
      <c r="BF935" s="19"/>
      <c r="BG935" s="19"/>
    </row>
    <row r="936" customFormat="false" ht="15" hidden="false" customHeight="true" outlineLevel="0" collapsed="false">
      <c r="AK936" s="19"/>
      <c r="AL936" s="19"/>
      <c r="AM936" s="19"/>
      <c r="AN936" s="19"/>
      <c r="AO936" s="19"/>
      <c r="AP936" s="19"/>
      <c r="AQ936" s="19"/>
      <c r="AR936" s="19"/>
      <c r="AS936" s="19"/>
      <c r="AT936" s="19"/>
      <c r="AU936" s="19"/>
      <c r="AV936" s="19"/>
      <c r="AW936" s="19"/>
      <c r="AX936" s="19"/>
      <c r="AY936" s="19"/>
      <c r="AZ936" s="19"/>
      <c r="BA936" s="19"/>
      <c r="BB936" s="19"/>
      <c r="BC936" s="19"/>
      <c r="BD936" s="19"/>
      <c r="BE936" s="19"/>
      <c r="BF936" s="19"/>
      <c r="BG936" s="19"/>
    </row>
    <row r="937" customFormat="false" ht="15" hidden="false" customHeight="true" outlineLevel="0" collapsed="false">
      <c r="AK937" s="19"/>
      <c r="AL937" s="19"/>
      <c r="AM937" s="19"/>
      <c r="AN937" s="19"/>
      <c r="AO937" s="19"/>
      <c r="AP937" s="19"/>
      <c r="AQ937" s="19"/>
      <c r="AR937" s="19"/>
      <c r="AS937" s="19"/>
      <c r="AT937" s="19"/>
      <c r="AU937" s="19"/>
      <c r="AV937" s="19"/>
      <c r="AW937" s="19"/>
      <c r="AX937" s="19"/>
      <c r="AY937" s="19"/>
      <c r="AZ937" s="19"/>
      <c r="BA937" s="19"/>
      <c r="BB937" s="19"/>
      <c r="BC937" s="19"/>
      <c r="BD937" s="19"/>
      <c r="BE937" s="19"/>
      <c r="BF937" s="19"/>
      <c r="BG937" s="19"/>
    </row>
    <row r="938" customFormat="false" ht="15" hidden="false" customHeight="true" outlineLevel="0" collapsed="false">
      <c r="AK938" s="19"/>
      <c r="AL938" s="19"/>
      <c r="AM938" s="19"/>
      <c r="AN938" s="19"/>
      <c r="AO938" s="19"/>
      <c r="AP938" s="19"/>
      <c r="AQ938" s="19"/>
      <c r="AR938" s="19"/>
      <c r="AS938" s="19"/>
      <c r="AT938" s="19"/>
      <c r="AU938" s="19"/>
      <c r="AV938" s="19"/>
      <c r="AW938" s="19"/>
      <c r="AX938" s="19"/>
      <c r="AY938" s="19"/>
      <c r="AZ938" s="19"/>
      <c r="BA938" s="19"/>
      <c r="BB938" s="19"/>
      <c r="BC938" s="19"/>
      <c r="BD938" s="19"/>
      <c r="BE938" s="19"/>
      <c r="BF938" s="19"/>
      <c r="BG938" s="19"/>
    </row>
    <row r="939" customFormat="false" ht="15" hidden="false" customHeight="true" outlineLevel="0" collapsed="false">
      <c r="AK939" s="19"/>
      <c r="AL939" s="19"/>
      <c r="AM939" s="19"/>
      <c r="AN939" s="19"/>
      <c r="AO939" s="19"/>
      <c r="AP939" s="19"/>
      <c r="AQ939" s="19"/>
      <c r="AR939" s="19"/>
      <c r="AS939" s="19"/>
      <c r="AT939" s="19"/>
      <c r="AU939" s="19"/>
      <c r="AV939" s="19"/>
      <c r="AW939" s="19"/>
      <c r="AX939" s="19"/>
      <c r="AY939" s="19"/>
      <c r="AZ939" s="19"/>
      <c r="BA939" s="19"/>
      <c r="BB939" s="19"/>
      <c r="BC939" s="19"/>
      <c r="BD939" s="19"/>
      <c r="BE939" s="19"/>
      <c r="BF939" s="19"/>
      <c r="BG939" s="19"/>
    </row>
    <row r="940" customFormat="false" ht="15" hidden="false" customHeight="true" outlineLevel="0" collapsed="false">
      <c r="AK940" s="19"/>
      <c r="AL940" s="19"/>
      <c r="AM940" s="19"/>
      <c r="AN940" s="19"/>
      <c r="AO940" s="19"/>
      <c r="AP940" s="19"/>
      <c r="AQ940" s="19"/>
      <c r="AR940" s="19"/>
      <c r="AS940" s="19"/>
      <c r="AT940" s="19"/>
      <c r="AU940" s="19"/>
      <c r="AV940" s="19"/>
      <c r="AW940" s="19"/>
      <c r="AX940" s="19"/>
      <c r="AY940" s="19"/>
      <c r="AZ940" s="19"/>
      <c r="BA940" s="19"/>
      <c r="BB940" s="19"/>
      <c r="BC940" s="19"/>
      <c r="BD940" s="19"/>
      <c r="BE940" s="19"/>
      <c r="BF940" s="19"/>
      <c r="BG940" s="19"/>
    </row>
    <row r="941" customFormat="false" ht="15" hidden="false" customHeight="true" outlineLevel="0" collapsed="false">
      <c r="AK941" s="19"/>
      <c r="AL941" s="19"/>
      <c r="AM941" s="19"/>
      <c r="AN941" s="19"/>
      <c r="AO941" s="19"/>
      <c r="AP941" s="19"/>
      <c r="AQ941" s="19"/>
      <c r="AR941" s="19"/>
      <c r="AS941" s="19"/>
      <c r="AT941" s="19"/>
      <c r="AU941" s="19"/>
      <c r="AV941" s="19"/>
      <c r="AW941" s="19"/>
      <c r="AX941" s="19"/>
      <c r="AY941" s="19"/>
      <c r="AZ941" s="19"/>
      <c r="BA941" s="19"/>
      <c r="BB941" s="19"/>
      <c r="BC941" s="19"/>
      <c r="BD941" s="19"/>
      <c r="BE941" s="19"/>
      <c r="BF941" s="19"/>
      <c r="BG941" s="19"/>
    </row>
    <row r="942" customFormat="false" ht="15" hidden="false" customHeight="true" outlineLevel="0" collapsed="false">
      <c r="AK942" s="19"/>
      <c r="AL942" s="19"/>
      <c r="AM942" s="19"/>
      <c r="AN942" s="19"/>
      <c r="AO942" s="19"/>
      <c r="AP942" s="19"/>
      <c r="AQ942" s="19"/>
      <c r="AR942" s="19"/>
      <c r="AS942" s="19"/>
      <c r="AT942" s="19"/>
      <c r="AU942" s="19"/>
      <c r="AV942" s="19"/>
      <c r="AW942" s="19"/>
      <c r="AX942" s="19"/>
      <c r="AY942" s="19"/>
      <c r="AZ942" s="19"/>
      <c r="BA942" s="19"/>
      <c r="BB942" s="19"/>
      <c r="BC942" s="19"/>
      <c r="BD942" s="19"/>
      <c r="BE942" s="19"/>
      <c r="BF942" s="19"/>
      <c r="BG942" s="19"/>
    </row>
    <row r="943" customFormat="false" ht="15" hidden="false" customHeight="true" outlineLevel="0" collapsed="false">
      <c r="AK943" s="19"/>
      <c r="AL943" s="19"/>
      <c r="AM943" s="19"/>
      <c r="AN943" s="19"/>
      <c r="AO943" s="19"/>
      <c r="AP943" s="19"/>
      <c r="AQ943" s="19"/>
      <c r="AR943" s="19"/>
      <c r="AS943" s="19"/>
      <c r="AT943" s="19"/>
      <c r="AU943" s="19"/>
      <c r="AV943" s="19"/>
      <c r="AW943" s="19"/>
      <c r="AX943" s="19"/>
      <c r="AY943" s="19"/>
      <c r="AZ943" s="19"/>
      <c r="BA943" s="19"/>
      <c r="BB943" s="19"/>
      <c r="BC943" s="19"/>
      <c r="BD943" s="19"/>
      <c r="BE943" s="19"/>
      <c r="BF943" s="19"/>
      <c r="BG943" s="19"/>
    </row>
    <row r="944" customFormat="false" ht="15" hidden="false" customHeight="true" outlineLevel="0" collapsed="false">
      <c r="AK944" s="19"/>
      <c r="AL944" s="19"/>
      <c r="AM944" s="19"/>
      <c r="AN944" s="19"/>
      <c r="AO944" s="19"/>
      <c r="AP944" s="19"/>
      <c r="AQ944" s="19"/>
      <c r="AR944" s="19"/>
      <c r="AS944" s="19"/>
      <c r="AT944" s="19"/>
      <c r="AU944" s="19"/>
      <c r="AV944" s="19"/>
      <c r="AW944" s="19"/>
      <c r="AX944" s="19"/>
      <c r="AY944" s="19"/>
      <c r="AZ944" s="19"/>
      <c r="BA944" s="19"/>
      <c r="BB944" s="19"/>
      <c r="BC944" s="19"/>
      <c r="BD944" s="19"/>
      <c r="BE944" s="19"/>
      <c r="BF944" s="19"/>
      <c r="BG944" s="19"/>
    </row>
    <row r="945" customFormat="false" ht="15" hidden="false" customHeight="true" outlineLevel="0" collapsed="false">
      <c r="AK945" s="19"/>
      <c r="AL945" s="19"/>
      <c r="AM945" s="19"/>
      <c r="AN945" s="19"/>
      <c r="AO945" s="19"/>
      <c r="AP945" s="19"/>
      <c r="AQ945" s="19"/>
      <c r="AR945" s="19"/>
      <c r="AS945" s="19"/>
      <c r="AT945" s="19"/>
      <c r="AU945" s="19"/>
      <c r="AV945" s="19"/>
      <c r="AW945" s="19"/>
      <c r="AX945" s="19"/>
      <c r="AY945" s="19"/>
      <c r="AZ945" s="19"/>
      <c r="BA945" s="19"/>
      <c r="BB945" s="19"/>
      <c r="BC945" s="19"/>
      <c r="BD945" s="19"/>
      <c r="BE945" s="19"/>
      <c r="BF945" s="19"/>
      <c r="BG945" s="19"/>
    </row>
    <row r="946" customFormat="false" ht="15" hidden="false" customHeight="true" outlineLevel="0" collapsed="false">
      <c r="AK946" s="19"/>
      <c r="AL946" s="19"/>
      <c r="AM946" s="19"/>
      <c r="AN946" s="19"/>
      <c r="AO946" s="19"/>
      <c r="AP946" s="19"/>
      <c r="AQ946" s="19"/>
      <c r="AR946" s="19"/>
      <c r="AS946" s="19"/>
      <c r="AT946" s="19"/>
      <c r="AU946" s="19"/>
      <c r="AV946" s="19"/>
      <c r="AW946" s="19"/>
      <c r="AX946" s="19"/>
      <c r="AY946" s="19"/>
      <c r="AZ946" s="19"/>
      <c r="BA946" s="19"/>
      <c r="BB946" s="19"/>
      <c r="BC946" s="19"/>
      <c r="BD946" s="19"/>
      <c r="BE946" s="19"/>
      <c r="BF946" s="19"/>
      <c r="BG946" s="19"/>
    </row>
    <row r="947" customFormat="false" ht="15" hidden="false" customHeight="true" outlineLevel="0" collapsed="false">
      <c r="AK947" s="19"/>
      <c r="AL947" s="19"/>
      <c r="AM947" s="19"/>
      <c r="AN947" s="19"/>
      <c r="AO947" s="19"/>
      <c r="AP947" s="19"/>
      <c r="AQ947" s="19"/>
      <c r="AR947" s="19"/>
      <c r="AS947" s="19"/>
      <c r="AT947" s="19"/>
      <c r="AU947" s="19"/>
      <c r="AV947" s="19"/>
      <c r="AW947" s="19"/>
      <c r="AX947" s="19"/>
      <c r="AY947" s="19"/>
      <c r="AZ947" s="19"/>
      <c r="BA947" s="19"/>
      <c r="BB947" s="19"/>
      <c r="BC947" s="19"/>
      <c r="BD947" s="19"/>
      <c r="BE947" s="19"/>
      <c r="BF947" s="19"/>
      <c r="BG947" s="19"/>
    </row>
    <row r="948" customFormat="false" ht="15" hidden="false" customHeight="true" outlineLevel="0" collapsed="false">
      <c r="AK948" s="19"/>
      <c r="AL948" s="19"/>
      <c r="AM948" s="19"/>
      <c r="AN948" s="19"/>
      <c r="AO948" s="19"/>
      <c r="AP948" s="19"/>
      <c r="AQ948" s="19"/>
      <c r="AR948" s="19"/>
      <c r="AS948" s="19"/>
      <c r="AT948" s="19"/>
      <c r="AU948" s="19"/>
      <c r="AV948" s="19"/>
      <c r="AW948" s="19"/>
      <c r="AX948" s="19"/>
      <c r="AY948" s="19"/>
      <c r="AZ948" s="19"/>
      <c r="BA948" s="19"/>
      <c r="BB948" s="19"/>
      <c r="BC948" s="19"/>
      <c r="BD948" s="19"/>
      <c r="BE948" s="19"/>
      <c r="BF948" s="19"/>
      <c r="BG948" s="19"/>
    </row>
    <row r="949" customFormat="false" ht="15" hidden="false" customHeight="true" outlineLevel="0" collapsed="false">
      <c r="AK949" s="19"/>
      <c r="AL949" s="19"/>
      <c r="AM949" s="19"/>
      <c r="AN949" s="19"/>
      <c r="AO949" s="19"/>
      <c r="AP949" s="19"/>
      <c r="AQ949" s="19"/>
      <c r="AR949" s="19"/>
      <c r="AS949" s="19"/>
      <c r="AT949" s="19"/>
      <c r="AU949" s="19"/>
      <c r="AV949" s="19"/>
      <c r="AW949" s="19"/>
      <c r="AX949" s="19"/>
      <c r="AY949" s="19"/>
      <c r="AZ949" s="19"/>
      <c r="BA949" s="19"/>
      <c r="BB949" s="19"/>
      <c r="BC949" s="19"/>
      <c r="BD949" s="19"/>
      <c r="BE949" s="19"/>
      <c r="BF949" s="19"/>
      <c r="BG949" s="19"/>
    </row>
    <row r="950" customFormat="false" ht="15" hidden="false" customHeight="true" outlineLevel="0" collapsed="false">
      <c r="AK950" s="19"/>
      <c r="AL950" s="19"/>
      <c r="AM950" s="19"/>
      <c r="AN950" s="19"/>
      <c r="AO950" s="19"/>
      <c r="AP950" s="19"/>
      <c r="AQ950" s="19"/>
      <c r="AR950" s="19"/>
      <c r="AS950" s="19"/>
      <c r="AT950" s="19"/>
      <c r="AU950" s="19"/>
      <c r="AV950" s="19"/>
      <c r="AW950" s="19"/>
      <c r="AX950" s="19"/>
      <c r="AY950" s="19"/>
      <c r="AZ950" s="19"/>
      <c r="BA950" s="19"/>
      <c r="BB950" s="19"/>
      <c r="BC950" s="19"/>
      <c r="BD950" s="19"/>
      <c r="BE950" s="19"/>
      <c r="BF950" s="19"/>
      <c r="BG950" s="19"/>
    </row>
    <row r="951" customFormat="false" ht="15" hidden="false" customHeight="true" outlineLevel="0" collapsed="false">
      <c r="AK951" s="19"/>
      <c r="AL951" s="19"/>
      <c r="AM951" s="19"/>
      <c r="AN951" s="19"/>
      <c r="AO951" s="19"/>
      <c r="AP951" s="19"/>
      <c r="AQ951" s="19"/>
      <c r="AR951" s="19"/>
      <c r="AS951" s="19"/>
      <c r="AT951" s="19"/>
      <c r="AU951" s="19"/>
      <c r="AV951" s="19"/>
      <c r="AW951" s="19"/>
      <c r="AX951" s="19"/>
      <c r="AY951" s="19"/>
      <c r="AZ951" s="19"/>
      <c r="BA951" s="19"/>
      <c r="BB951" s="19"/>
      <c r="BC951" s="19"/>
      <c r="BD951" s="19"/>
      <c r="BE951" s="19"/>
      <c r="BF951" s="19"/>
      <c r="BG951" s="19"/>
    </row>
    <row r="952" customFormat="false" ht="15" hidden="false" customHeight="true" outlineLevel="0" collapsed="false">
      <c r="AK952" s="19"/>
      <c r="AL952" s="19"/>
      <c r="AM952" s="19"/>
      <c r="AN952" s="19"/>
      <c r="AO952" s="19"/>
      <c r="AP952" s="19"/>
      <c r="AQ952" s="19"/>
      <c r="AR952" s="19"/>
      <c r="AS952" s="19"/>
      <c r="AT952" s="19"/>
      <c r="AU952" s="19"/>
      <c r="AV952" s="19"/>
      <c r="AW952" s="19"/>
      <c r="AX952" s="19"/>
      <c r="AY952" s="19"/>
      <c r="AZ952" s="19"/>
      <c r="BA952" s="19"/>
      <c r="BB952" s="19"/>
      <c r="BC952" s="19"/>
      <c r="BD952" s="19"/>
      <c r="BE952" s="19"/>
      <c r="BF952" s="19"/>
      <c r="BG952" s="19"/>
    </row>
    <row r="953" customFormat="false" ht="15" hidden="false" customHeight="true" outlineLevel="0" collapsed="false">
      <c r="AK953" s="19"/>
      <c r="AL953" s="19"/>
      <c r="AM953" s="19"/>
      <c r="AN953" s="19"/>
      <c r="AO953" s="19"/>
      <c r="AP953" s="19"/>
      <c r="AQ953" s="19"/>
      <c r="AR953" s="19"/>
      <c r="AS953" s="19"/>
      <c r="AT953" s="19"/>
      <c r="AU953" s="19"/>
      <c r="AV953" s="19"/>
      <c r="AW953" s="19"/>
      <c r="AX953" s="19"/>
      <c r="AY953" s="19"/>
      <c r="AZ953" s="19"/>
      <c r="BA953" s="19"/>
      <c r="BB953" s="19"/>
      <c r="BC953" s="19"/>
      <c r="BD953" s="19"/>
      <c r="BE953" s="19"/>
      <c r="BF953" s="19"/>
      <c r="BG953" s="19"/>
    </row>
    <row r="954" customFormat="false" ht="15" hidden="false" customHeight="true" outlineLevel="0" collapsed="false">
      <c r="AK954" s="19"/>
      <c r="AL954" s="19"/>
      <c r="AM954" s="19"/>
      <c r="AN954" s="19"/>
      <c r="AO954" s="19"/>
      <c r="AP954" s="19"/>
      <c r="AQ954" s="19"/>
      <c r="AR954" s="19"/>
      <c r="AS954" s="19"/>
      <c r="AT954" s="19"/>
      <c r="AU954" s="19"/>
      <c r="AV954" s="19"/>
      <c r="AW954" s="19"/>
      <c r="AX954" s="19"/>
      <c r="AY954" s="19"/>
      <c r="AZ954" s="19"/>
      <c r="BA954" s="19"/>
      <c r="BB954" s="19"/>
      <c r="BC954" s="19"/>
      <c r="BD954" s="19"/>
      <c r="BE954" s="19"/>
      <c r="BF954" s="19"/>
      <c r="BG954" s="19"/>
    </row>
    <row r="955" customFormat="false" ht="15" hidden="false" customHeight="true" outlineLevel="0" collapsed="false">
      <c r="AK955" s="19"/>
      <c r="AL955" s="19"/>
      <c r="AM955" s="19"/>
      <c r="AN955" s="19"/>
      <c r="AO955" s="19"/>
      <c r="AP955" s="19"/>
      <c r="AQ955" s="19"/>
      <c r="AR955" s="19"/>
      <c r="AS955" s="19"/>
      <c r="AT955" s="19"/>
      <c r="AU955" s="19"/>
      <c r="AV955" s="19"/>
      <c r="AW955" s="19"/>
      <c r="AX955" s="19"/>
      <c r="AY955" s="19"/>
      <c r="AZ955" s="19"/>
      <c r="BA955" s="19"/>
      <c r="BB955" s="19"/>
      <c r="BC955" s="19"/>
      <c r="BD955" s="19"/>
      <c r="BE955" s="19"/>
      <c r="BF955" s="19"/>
      <c r="BG955" s="19"/>
    </row>
    <row r="956" customFormat="false" ht="15" hidden="false" customHeight="true" outlineLevel="0" collapsed="false">
      <c r="AK956" s="19"/>
      <c r="AL956" s="19"/>
      <c r="AM956" s="19"/>
      <c r="AN956" s="19"/>
      <c r="AO956" s="19"/>
      <c r="AP956" s="19"/>
      <c r="AQ956" s="19"/>
      <c r="AR956" s="19"/>
      <c r="AS956" s="19"/>
      <c r="AT956" s="19"/>
      <c r="AU956" s="19"/>
      <c r="AV956" s="19"/>
      <c r="AW956" s="19"/>
      <c r="AX956" s="19"/>
      <c r="AY956" s="19"/>
      <c r="AZ956" s="19"/>
      <c r="BA956" s="19"/>
      <c r="BB956" s="19"/>
      <c r="BC956" s="19"/>
      <c r="BD956" s="19"/>
      <c r="BE956" s="19"/>
      <c r="BF956" s="19"/>
      <c r="BG956" s="19"/>
    </row>
    <row r="957" customFormat="false" ht="15" hidden="false" customHeight="true" outlineLevel="0" collapsed="false">
      <c r="AK957" s="19"/>
      <c r="AL957" s="19"/>
      <c r="AM957" s="19"/>
      <c r="AN957" s="19"/>
      <c r="AO957" s="19"/>
      <c r="AP957" s="19"/>
      <c r="AQ957" s="19"/>
      <c r="AR957" s="19"/>
      <c r="AS957" s="19"/>
      <c r="AT957" s="19"/>
      <c r="AU957" s="19"/>
      <c r="AV957" s="19"/>
      <c r="AW957" s="19"/>
      <c r="AX957" s="19"/>
      <c r="AY957" s="19"/>
      <c r="AZ957" s="19"/>
      <c r="BA957" s="19"/>
      <c r="BB957" s="19"/>
      <c r="BC957" s="19"/>
      <c r="BD957" s="19"/>
      <c r="BE957" s="19"/>
      <c r="BF957" s="19"/>
      <c r="BG957" s="19"/>
    </row>
    <row r="958" customFormat="false" ht="15" hidden="false" customHeight="true" outlineLevel="0" collapsed="false">
      <c r="AK958" s="19"/>
      <c r="AL958" s="19"/>
      <c r="AM958" s="19"/>
      <c r="AN958" s="19"/>
      <c r="AO958" s="19"/>
      <c r="AP958" s="19"/>
      <c r="AQ958" s="19"/>
      <c r="AR958" s="19"/>
      <c r="AS958" s="19"/>
      <c r="AT958" s="19"/>
      <c r="AU958" s="19"/>
      <c r="AV958" s="19"/>
      <c r="AW958" s="19"/>
      <c r="AX958" s="19"/>
      <c r="AY958" s="19"/>
      <c r="AZ958" s="19"/>
      <c r="BA958" s="19"/>
      <c r="BB958" s="19"/>
      <c r="BC958" s="19"/>
      <c r="BD958" s="19"/>
      <c r="BE958" s="19"/>
      <c r="BF958" s="19"/>
      <c r="BG958" s="19"/>
    </row>
    <row r="959" customFormat="false" ht="15" hidden="false" customHeight="true" outlineLevel="0" collapsed="false">
      <c r="AK959" s="19"/>
      <c r="AL959" s="19"/>
      <c r="AM959" s="19"/>
      <c r="AN959" s="19"/>
      <c r="AO959" s="19"/>
      <c r="AP959" s="19"/>
      <c r="AQ959" s="19"/>
      <c r="AR959" s="19"/>
      <c r="AS959" s="19"/>
      <c r="AT959" s="19"/>
      <c r="AU959" s="19"/>
      <c r="AV959" s="19"/>
      <c r="AW959" s="19"/>
      <c r="AX959" s="19"/>
      <c r="AY959" s="19"/>
      <c r="AZ959" s="19"/>
      <c r="BA959" s="19"/>
      <c r="BB959" s="19"/>
      <c r="BC959" s="19"/>
      <c r="BD959" s="19"/>
      <c r="BE959" s="19"/>
      <c r="BF959" s="19"/>
      <c r="BG959" s="19"/>
    </row>
    <row r="960" customFormat="false" ht="15" hidden="false" customHeight="true" outlineLevel="0" collapsed="false">
      <c r="AK960" s="19"/>
      <c r="AL960" s="19"/>
      <c r="AM960" s="19"/>
      <c r="AN960" s="19"/>
      <c r="AO960" s="19"/>
      <c r="AP960" s="19"/>
      <c r="AQ960" s="19"/>
      <c r="AR960" s="19"/>
      <c r="AS960" s="19"/>
      <c r="AT960" s="19"/>
      <c r="AU960" s="19"/>
      <c r="AV960" s="19"/>
      <c r="AW960" s="19"/>
      <c r="AX960" s="19"/>
      <c r="AY960" s="19"/>
      <c r="AZ960" s="19"/>
      <c r="BA960" s="19"/>
      <c r="BB960" s="19"/>
      <c r="BC960" s="19"/>
      <c r="BD960" s="19"/>
      <c r="BE960" s="19"/>
      <c r="BF960" s="19"/>
      <c r="BG960" s="19"/>
    </row>
    <row r="961" customFormat="false" ht="15" hidden="false" customHeight="true" outlineLevel="0" collapsed="false">
      <c r="AK961" s="19"/>
      <c r="AL961" s="19"/>
      <c r="AM961" s="19"/>
      <c r="AN961" s="19"/>
      <c r="AO961" s="19"/>
      <c r="AP961" s="19"/>
      <c r="AQ961" s="19"/>
      <c r="AR961" s="19"/>
      <c r="AS961" s="19"/>
      <c r="AT961" s="19"/>
      <c r="AU961" s="19"/>
      <c r="AV961" s="19"/>
      <c r="AW961" s="19"/>
      <c r="AX961" s="19"/>
      <c r="AY961" s="19"/>
      <c r="AZ961" s="19"/>
      <c r="BA961" s="19"/>
      <c r="BB961" s="19"/>
      <c r="BC961" s="19"/>
      <c r="BD961" s="19"/>
      <c r="BE961" s="19"/>
      <c r="BF961" s="19"/>
      <c r="BG961" s="19"/>
    </row>
    <row r="962" customFormat="false" ht="15" hidden="false" customHeight="true" outlineLevel="0" collapsed="false">
      <c r="AK962" s="19"/>
      <c r="AL962" s="19"/>
      <c r="AM962" s="19"/>
      <c r="AN962" s="19"/>
      <c r="AO962" s="19"/>
      <c r="AP962" s="19"/>
      <c r="AQ962" s="19"/>
      <c r="AR962" s="19"/>
      <c r="AS962" s="19"/>
      <c r="AT962" s="19"/>
      <c r="AU962" s="19"/>
      <c r="AV962" s="19"/>
      <c r="AW962" s="19"/>
      <c r="AX962" s="19"/>
      <c r="AY962" s="19"/>
      <c r="AZ962" s="19"/>
      <c r="BA962" s="19"/>
      <c r="BB962" s="19"/>
      <c r="BC962" s="19"/>
      <c r="BD962" s="19"/>
      <c r="BE962" s="19"/>
      <c r="BF962" s="19"/>
      <c r="BG962" s="19"/>
    </row>
    <row r="963" customFormat="false" ht="15" hidden="false" customHeight="true" outlineLevel="0" collapsed="false">
      <c r="AK963" s="19"/>
      <c r="AL963" s="19"/>
      <c r="AM963" s="19"/>
      <c r="AN963" s="19"/>
      <c r="AO963" s="19"/>
      <c r="AP963" s="19"/>
      <c r="AQ963" s="19"/>
      <c r="AR963" s="19"/>
      <c r="AS963" s="19"/>
      <c r="AT963" s="19"/>
      <c r="AU963" s="19"/>
      <c r="AV963" s="19"/>
      <c r="AW963" s="19"/>
      <c r="AX963" s="19"/>
      <c r="AY963" s="19"/>
      <c r="AZ963" s="19"/>
      <c r="BA963" s="19"/>
      <c r="BB963" s="19"/>
      <c r="BC963" s="19"/>
      <c r="BD963" s="19"/>
      <c r="BE963" s="19"/>
      <c r="BF963" s="19"/>
      <c r="BG963" s="19"/>
    </row>
    <row r="964" customFormat="false" ht="15" hidden="false" customHeight="true" outlineLevel="0" collapsed="false">
      <c r="AK964" s="19"/>
      <c r="AL964" s="19"/>
      <c r="AM964" s="19"/>
      <c r="AN964" s="19"/>
      <c r="AO964" s="19"/>
      <c r="AP964" s="19"/>
      <c r="AQ964" s="19"/>
      <c r="AR964" s="19"/>
      <c r="AS964" s="19"/>
      <c r="AT964" s="19"/>
      <c r="AU964" s="19"/>
      <c r="AV964" s="19"/>
      <c r="AW964" s="19"/>
      <c r="AX964" s="19"/>
      <c r="AY964" s="19"/>
      <c r="AZ964" s="19"/>
      <c r="BA964" s="19"/>
      <c r="BB964" s="19"/>
      <c r="BC964" s="19"/>
      <c r="BD964" s="19"/>
      <c r="BE964" s="19"/>
      <c r="BF964" s="19"/>
      <c r="BG964" s="19"/>
    </row>
    <row r="965" customFormat="false" ht="15" hidden="false" customHeight="true" outlineLevel="0" collapsed="false">
      <c r="AK965" s="19"/>
      <c r="AL965" s="19"/>
      <c r="AM965" s="19"/>
      <c r="AN965" s="19"/>
      <c r="AO965" s="19"/>
      <c r="AP965" s="19"/>
      <c r="AQ965" s="19"/>
      <c r="AR965" s="19"/>
      <c r="AS965" s="19"/>
      <c r="AT965" s="19"/>
      <c r="AU965" s="19"/>
      <c r="AV965" s="19"/>
      <c r="AW965" s="19"/>
      <c r="AX965" s="19"/>
      <c r="AY965" s="19"/>
      <c r="AZ965" s="19"/>
      <c r="BA965" s="19"/>
      <c r="BB965" s="19"/>
      <c r="BC965" s="19"/>
      <c r="BD965" s="19"/>
      <c r="BE965" s="19"/>
      <c r="BF965" s="19"/>
      <c r="BG965" s="19"/>
    </row>
    <row r="966" customFormat="false" ht="15" hidden="false" customHeight="true" outlineLevel="0" collapsed="false">
      <c r="AK966" s="19"/>
      <c r="AL966" s="19"/>
      <c r="AM966" s="19"/>
      <c r="AN966" s="19"/>
      <c r="AO966" s="19"/>
      <c r="AP966" s="19"/>
      <c r="AQ966" s="19"/>
      <c r="AR966" s="19"/>
      <c r="AS966" s="19"/>
      <c r="AT966" s="19"/>
      <c r="AU966" s="19"/>
      <c r="AV966" s="19"/>
      <c r="AW966" s="19"/>
      <c r="AX966" s="19"/>
      <c r="AY966" s="19"/>
      <c r="AZ966" s="19"/>
      <c r="BA966" s="19"/>
      <c r="BB966" s="19"/>
      <c r="BC966" s="19"/>
      <c r="BD966" s="19"/>
      <c r="BE966" s="19"/>
      <c r="BF966" s="19"/>
      <c r="BG966" s="19"/>
    </row>
    <row r="967" customFormat="false" ht="15" hidden="false" customHeight="true" outlineLevel="0" collapsed="false">
      <c r="AK967" s="19"/>
      <c r="AL967" s="19"/>
      <c r="AM967" s="19"/>
      <c r="AN967" s="19"/>
      <c r="AO967" s="19"/>
      <c r="AP967" s="19"/>
      <c r="AQ967" s="19"/>
      <c r="AR967" s="19"/>
      <c r="AS967" s="19"/>
      <c r="AT967" s="19"/>
      <c r="AU967" s="19"/>
      <c r="AV967" s="19"/>
      <c r="AW967" s="19"/>
      <c r="AX967" s="19"/>
      <c r="AY967" s="19"/>
      <c r="AZ967" s="19"/>
      <c r="BA967" s="19"/>
      <c r="BB967" s="19"/>
      <c r="BC967" s="19"/>
      <c r="BD967" s="19"/>
      <c r="BE967" s="19"/>
      <c r="BF967" s="19"/>
      <c r="BG967" s="19"/>
    </row>
    <row r="968" customFormat="false" ht="15" hidden="false" customHeight="true" outlineLevel="0" collapsed="false">
      <c r="AK968" s="19"/>
      <c r="AL968" s="19"/>
      <c r="AM968" s="19"/>
      <c r="AN968" s="19"/>
      <c r="AO968" s="19"/>
      <c r="AP968" s="19"/>
      <c r="AQ968" s="19"/>
      <c r="AR968" s="19"/>
      <c r="AS968" s="19"/>
      <c r="AT968" s="19"/>
      <c r="AU968" s="19"/>
      <c r="AV968" s="19"/>
      <c r="AW968" s="19"/>
      <c r="AX968" s="19"/>
      <c r="AY968" s="19"/>
      <c r="AZ968" s="19"/>
      <c r="BA968" s="19"/>
      <c r="BB968" s="19"/>
      <c r="BC968" s="19"/>
      <c r="BD968" s="19"/>
      <c r="BE968" s="19"/>
      <c r="BF968" s="19"/>
      <c r="BG968" s="19"/>
    </row>
    <row r="969" customFormat="false" ht="15" hidden="false" customHeight="true" outlineLevel="0" collapsed="false">
      <c r="AK969" s="19"/>
      <c r="AL969" s="19"/>
      <c r="AM969" s="19"/>
      <c r="AN969" s="19"/>
      <c r="AO969" s="19"/>
      <c r="AP969" s="19"/>
      <c r="AQ969" s="19"/>
      <c r="AR969" s="19"/>
      <c r="AS969" s="19"/>
      <c r="AT969" s="19"/>
      <c r="AU969" s="19"/>
      <c r="AV969" s="19"/>
      <c r="AW969" s="19"/>
      <c r="AX969" s="19"/>
      <c r="AY969" s="19"/>
      <c r="AZ969" s="19"/>
      <c r="BA969" s="19"/>
      <c r="BB969" s="19"/>
      <c r="BC969" s="19"/>
      <c r="BD969" s="19"/>
      <c r="BE969" s="19"/>
      <c r="BF969" s="19"/>
      <c r="BG969" s="19"/>
    </row>
    <row r="970" customFormat="false" ht="15" hidden="false" customHeight="true" outlineLevel="0" collapsed="false">
      <c r="AK970" s="19"/>
      <c r="AL970" s="19"/>
      <c r="AM970" s="19"/>
      <c r="AN970" s="19"/>
      <c r="AO970" s="19"/>
      <c r="AP970" s="19"/>
      <c r="AQ970" s="19"/>
      <c r="AR970" s="19"/>
      <c r="AS970" s="19"/>
      <c r="AT970" s="19"/>
      <c r="AU970" s="19"/>
      <c r="AV970" s="19"/>
      <c r="AW970" s="19"/>
      <c r="AX970" s="19"/>
      <c r="AY970" s="19"/>
      <c r="AZ970" s="19"/>
      <c r="BA970" s="19"/>
      <c r="BB970" s="19"/>
      <c r="BC970" s="19"/>
      <c r="BD970" s="19"/>
      <c r="BE970" s="19"/>
      <c r="BF970" s="19"/>
      <c r="BG970" s="19"/>
    </row>
    <row r="971" customFormat="false" ht="15" hidden="false" customHeight="true" outlineLevel="0" collapsed="false">
      <c r="AK971" s="19"/>
      <c r="AL971" s="19"/>
      <c r="AM971" s="19"/>
      <c r="AN971" s="19"/>
      <c r="AO971" s="19"/>
      <c r="AP971" s="19"/>
      <c r="AQ971" s="19"/>
      <c r="AR971" s="19"/>
      <c r="AS971" s="19"/>
      <c r="AT971" s="19"/>
      <c r="AU971" s="19"/>
      <c r="AV971" s="19"/>
      <c r="AW971" s="19"/>
      <c r="AX971" s="19"/>
      <c r="AY971" s="19"/>
      <c r="AZ971" s="19"/>
      <c r="BA971" s="19"/>
      <c r="BB971" s="19"/>
      <c r="BC971" s="19"/>
      <c r="BD971" s="19"/>
      <c r="BE971" s="19"/>
      <c r="BF971" s="19"/>
      <c r="BG971" s="19"/>
    </row>
    <row r="972" customFormat="false" ht="15" hidden="false" customHeight="true" outlineLevel="0" collapsed="false">
      <c r="AK972" s="19"/>
      <c r="AL972" s="19"/>
      <c r="AM972" s="19"/>
      <c r="AN972" s="19"/>
      <c r="AO972" s="19"/>
      <c r="AP972" s="19"/>
      <c r="AQ972" s="19"/>
      <c r="AR972" s="19"/>
      <c r="AS972" s="19"/>
      <c r="AT972" s="19"/>
      <c r="AU972" s="19"/>
      <c r="AV972" s="19"/>
      <c r="AW972" s="19"/>
      <c r="AX972" s="19"/>
      <c r="AY972" s="19"/>
      <c r="AZ972" s="19"/>
      <c r="BA972" s="19"/>
      <c r="BB972" s="19"/>
      <c r="BC972" s="19"/>
      <c r="BD972" s="19"/>
      <c r="BE972" s="19"/>
      <c r="BF972" s="19"/>
      <c r="BG972" s="19"/>
    </row>
    <row r="973" customFormat="false" ht="15" hidden="false" customHeight="true" outlineLevel="0" collapsed="false">
      <c r="AK973" s="19"/>
      <c r="AL973" s="19"/>
      <c r="AM973" s="19"/>
      <c r="AN973" s="19"/>
      <c r="AO973" s="19"/>
      <c r="AP973" s="19"/>
      <c r="AQ973" s="19"/>
      <c r="AR973" s="19"/>
      <c r="AS973" s="19"/>
      <c r="AT973" s="19"/>
      <c r="AU973" s="19"/>
      <c r="AV973" s="19"/>
      <c r="AW973" s="19"/>
      <c r="AX973" s="19"/>
      <c r="AY973" s="19"/>
      <c r="AZ973" s="19"/>
      <c r="BA973" s="19"/>
      <c r="BB973" s="19"/>
      <c r="BC973" s="19"/>
      <c r="BD973" s="19"/>
      <c r="BE973" s="19"/>
      <c r="BF973" s="19"/>
      <c r="BG973" s="19"/>
    </row>
    <row r="974" customFormat="false" ht="15" hidden="false" customHeight="true" outlineLevel="0" collapsed="false">
      <c r="AK974" s="19"/>
      <c r="AL974" s="19"/>
      <c r="AM974" s="19"/>
      <c r="AN974" s="19"/>
      <c r="AO974" s="19"/>
      <c r="AP974" s="19"/>
      <c r="AQ974" s="19"/>
      <c r="AR974" s="19"/>
      <c r="AS974" s="19"/>
      <c r="AT974" s="19"/>
      <c r="AU974" s="19"/>
      <c r="AV974" s="19"/>
      <c r="AW974" s="19"/>
      <c r="AX974" s="19"/>
      <c r="AY974" s="19"/>
      <c r="AZ974" s="19"/>
      <c r="BA974" s="19"/>
      <c r="BB974" s="19"/>
      <c r="BC974" s="19"/>
      <c r="BD974" s="19"/>
      <c r="BE974" s="19"/>
      <c r="BF974" s="19"/>
      <c r="BG974" s="19"/>
    </row>
    <row r="975" customFormat="false" ht="15" hidden="false" customHeight="true" outlineLevel="0" collapsed="false">
      <c r="AK975" s="19"/>
      <c r="AL975" s="19"/>
      <c r="AM975" s="19"/>
      <c r="AN975" s="19"/>
      <c r="AO975" s="19"/>
      <c r="AP975" s="19"/>
      <c r="AQ975" s="19"/>
      <c r="AR975" s="19"/>
      <c r="AS975" s="19"/>
      <c r="AT975" s="19"/>
      <c r="AU975" s="19"/>
      <c r="AV975" s="19"/>
      <c r="AW975" s="19"/>
      <c r="AX975" s="19"/>
      <c r="AY975" s="19"/>
      <c r="AZ975" s="19"/>
      <c r="BA975" s="19"/>
      <c r="BB975" s="19"/>
      <c r="BC975" s="19"/>
      <c r="BD975" s="19"/>
      <c r="BE975" s="19"/>
      <c r="BF975" s="19"/>
      <c r="BG975" s="19"/>
    </row>
    <row r="976" customFormat="false" ht="15" hidden="false" customHeight="true" outlineLevel="0" collapsed="false">
      <c r="AK976" s="19"/>
      <c r="AL976" s="19"/>
      <c r="AM976" s="19"/>
      <c r="AN976" s="19"/>
      <c r="AO976" s="19"/>
      <c r="AP976" s="19"/>
      <c r="AQ976" s="19"/>
      <c r="AR976" s="19"/>
      <c r="AS976" s="19"/>
      <c r="AT976" s="19"/>
      <c r="AU976" s="19"/>
      <c r="AV976" s="19"/>
      <c r="AW976" s="19"/>
      <c r="AX976" s="19"/>
      <c r="AY976" s="19"/>
      <c r="AZ976" s="19"/>
      <c r="BA976" s="19"/>
      <c r="BB976" s="19"/>
      <c r="BC976" s="19"/>
      <c r="BD976" s="19"/>
      <c r="BE976" s="19"/>
      <c r="BF976" s="19"/>
      <c r="BG976" s="19"/>
    </row>
    <row r="977" customFormat="false" ht="15" hidden="false" customHeight="true" outlineLevel="0" collapsed="false">
      <c r="AK977" s="19"/>
      <c r="AL977" s="19"/>
      <c r="AM977" s="19"/>
      <c r="AN977" s="19"/>
      <c r="AO977" s="19"/>
      <c r="AP977" s="19"/>
      <c r="AQ977" s="19"/>
      <c r="AR977" s="19"/>
      <c r="AS977" s="19"/>
      <c r="AT977" s="19"/>
      <c r="AU977" s="19"/>
      <c r="AV977" s="19"/>
      <c r="AW977" s="19"/>
      <c r="AX977" s="19"/>
      <c r="AY977" s="19"/>
      <c r="AZ977" s="19"/>
      <c r="BA977" s="19"/>
      <c r="BB977" s="19"/>
      <c r="BC977" s="19"/>
      <c r="BD977" s="19"/>
      <c r="BE977" s="19"/>
      <c r="BF977" s="19"/>
      <c r="BG977" s="19"/>
    </row>
    <row r="978" customFormat="false" ht="15" hidden="false" customHeight="true" outlineLevel="0" collapsed="false">
      <c r="AK978" s="19"/>
      <c r="AL978" s="19"/>
      <c r="AM978" s="19"/>
      <c r="AN978" s="19"/>
      <c r="AO978" s="19"/>
      <c r="AP978" s="19"/>
      <c r="AQ978" s="19"/>
      <c r="AR978" s="19"/>
      <c r="AS978" s="19"/>
      <c r="AT978" s="19"/>
      <c r="AU978" s="19"/>
      <c r="AV978" s="19"/>
      <c r="AW978" s="19"/>
      <c r="AX978" s="19"/>
      <c r="AY978" s="19"/>
      <c r="AZ978" s="19"/>
      <c r="BA978" s="19"/>
      <c r="BB978" s="19"/>
      <c r="BC978" s="19"/>
      <c r="BD978" s="19"/>
      <c r="BE978" s="19"/>
      <c r="BF978" s="19"/>
      <c r="BG978" s="19"/>
    </row>
    <row r="979" customFormat="false" ht="15" hidden="false" customHeight="true" outlineLevel="0" collapsed="false">
      <c r="AK979" s="19"/>
      <c r="AL979" s="19"/>
      <c r="AM979" s="19"/>
      <c r="AN979" s="19"/>
      <c r="AO979" s="19"/>
      <c r="AP979" s="19"/>
      <c r="AQ979" s="19"/>
      <c r="AR979" s="19"/>
      <c r="AS979" s="19"/>
      <c r="AT979" s="19"/>
      <c r="AU979" s="19"/>
      <c r="AV979" s="19"/>
      <c r="AW979" s="19"/>
      <c r="AX979" s="19"/>
      <c r="AY979" s="19"/>
      <c r="AZ979" s="19"/>
      <c r="BA979" s="19"/>
      <c r="BB979" s="19"/>
      <c r="BC979" s="19"/>
      <c r="BD979" s="19"/>
      <c r="BE979" s="19"/>
      <c r="BF979" s="19"/>
      <c r="BG979" s="19"/>
    </row>
    <row r="980" customFormat="false" ht="15" hidden="false" customHeight="true" outlineLevel="0" collapsed="false">
      <c r="AK980" s="19"/>
      <c r="AL980" s="19"/>
      <c r="AM980" s="19"/>
      <c r="AN980" s="19"/>
      <c r="AO980" s="19"/>
      <c r="AP980" s="19"/>
      <c r="AQ980" s="19"/>
      <c r="AR980" s="19"/>
      <c r="AS980" s="19"/>
      <c r="AT980" s="19"/>
      <c r="AU980" s="19"/>
      <c r="AV980" s="19"/>
      <c r="AW980" s="19"/>
      <c r="AX980" s="19"/>
      <c r="AY980" s="19"/>
      <c r="AZ980" s="19"/>
      <c r="BA980" s="19"/>
      <c r="BB980" s="19"/>
      <c r="BC980" s="19"/>
      <c r="BD980" s="19"/>
      <c r="BE980" s="19"/>
      <c r="BF980" s="19"/>
      <c r="BG980" s="19"/>
    </row>
    <row r="981" customFormat="false" ht="15" hidden="false" customHeight="true" outlineLevel="0" collapsed="false">
      <c r="AK981" s="19"/>
      <c r="AL981" s="19"/>
      <c r="AM981" s="19"/>
      <c r="AN981" s="19"/>
      <c r="AO981" s="19"/>
      <c r="AP981" s="19"/>
      <c r="AQ981" s="19"/>
      <c r="AR981" s="19"/>
      <c r="AS981" s="19"/>
      <c r="AT981" s="19"/>
      <c r="AU981" s="19"/>
      <c r="AV981" s="19"/>
      <c r="AW981" s="19"/>
      <c r="AX981" s="19"/>
      <c r="AY981" s="19"/>
      <c r="AZ981" s="19"/>
      <c r="BA981" s="19"/>
      <c r="BB981" s="19"/>
      <c r="BC981" s="19"/>
      <c r="BD981" s="19"/>
      <c r="BE981" s="19"/>
      <c r="BF981" s="19"/>
      <c r="BG981" s="19"/>
    </row>
    <row r="982" customFormat="false" ht="15" hidden="false" customHeight="true" outlineLevel="0" collapsed="false">
      <c r="AK982" s="19"/>
      <c r="AL982" s="19"/>
      <c r="AM982" s="19"/>
      <c r="AN982" s="19"/>
      <c r="AO982" s="19"/>
      <c r="AP982" s="19"/>
      <c r="AQ982" s="19"/>
      <c r="AR982" s="19"/>
      <c r="AS982" s="19"/>
      <c r="AT982" s="19"/>
      <c r="AU982" s="19"/>
      <c r="AV982" s="19"/>
      <c r="AW982" s="19"/>
      <c r="AX982" s="19"/>
      <c r="AY982" s="19"/>
      <c r="AZ982" s="19"/>
      <c r="BA982" s="19"/>
      <c r="BB982" s="19"/>
      <c r="BC982" s="19"/>
      <c r="BD982" s="19"/>
      <c r="BE982" s="19"/>
      <c r="BF982" s="19"/>
      <c r="BG982" s="19"/>
    </row>
    <row r="983" customFormat="false" ht="15" hidden="false" customHeight="true" outlineLevel="0" collapsed="false">
      <c r="AK983" s="19"/>
      <c r="AL983" s="19"/>
      <c r="AM983" s="19"/>
      <c r="AN983" s="19"/>
      <c r="AO983" s="19"/>
      <c r="AP983" s="19"/>
      <c r="AQ983" s="19"/>
      <c r="AR983" s="19"/>
      <c r="AS983" s="19"/>
      <c r="AT983" s="19"/>
      <c r="AU983" s="19"/>
      <c r="AV983" s="19"/>
      <c r="AW983" s="19"/>
      <c r="AX983" s="19"/>
      <c r="AY983" s="19"/>
      <c r="AZ983" s="19"/>
      <c r="BA983" s="19"/>
      <c r="BB983" s="19"/>
      <c r="BC983" s="19"/>
      <c r="BD983" s="19"/>
      <c r="BE983" s="19"/>
      <c r="BF983" s="19"/>
      <c r="BG983" s="19"/>
    </row>
    <row r="984" customFormat="false" ht="15" hidden="false" customHeight="true" outlineLevel="0" collapsed="false">
      <c r="AK984" s="19"/>
      <c r="AL984" s="19"/>
      <c r="AM984" s="19"/>
      <c r="AN984" s="19"/>
      <c r="AO984" s="19"/>
      <c r="AP984" s="19"/>
      <c r="AQ984" s="19"/>
      <c r="AR984" s="19"/>
      <c r="AS984" s="19"/>
      <c r="AT984" s="19"/>
      <c r="AU984" s="19"/>
      <c r="AV984" s="19"/>
      <c r="AW984" s="19"/>
      <c r="AX984" s="19"/>
      <c r="AY984" s="19"/>
      <c r="AZ984" s="19"/>
      <c r="BA984" s="19"/>
      <c r="BB984" s="19"/>
      <c r="BC984" s="19"/>
      <c r="BD984" s="19"/>
      <c r="BE984" s="19"/>
      <c r="BF984" s="19"/>
      <c r="BG984" s="19"/>
    </row>
    <row r="985" customFormat="false" ht="15" hidden="false" customHeight="true" outlineLevel="0" collapsed="false">
      <c r="AK985" s="19"/>
      <c r="AL985" s="19"/>
      <c r="AM985" s="19"/>
      <c r="AN985" s="19"/>
      <c r="AO985" s="19"/>
      <c r="AP985" s="19"/>
      <c r="AQ985" s="19"/>
      <c r="AR985" s="19"/>
      <c r="AS985" s="19"/>
      <c r="AT985" s="19"/>
      <c r="AU985" s="19"/>
      <c r="AV985" s="19"/>
      <c r="AW985" s="19"/>
      <c r="AX985" s="19"/>
      <c r="AY985" s="19"/>
      <c r="AZ985" s="19"/>
      <c r="BA985" s="19"/>
      <c r="BB985" s="19"/>
      <c r="BC985" s="19"/>
      <c r="BD985" s="19"/>
      <c r="BE985" s="19"/>
      <c r="BF985" s="19"/>
      <c r="BG985" s="19"/>
    </row>
    <row r="986" customFormat="false" ht="15" hidden="false" customHeight="true" outlineLevel="0" collapsed="false">
      <c r="AK986" s="19"/>
      <c r="AL986" s="19"/>
      <c r="AM986" s="19"/>
      <c r="AN986" s="19"/>
      <c r="AO986" s="19"/>
      <c r="AP986" s="19"/>
      <c r="AQ986" s="19"/>
      <c r="AR986" s="19"/>
      <c r="AS986" s="19"/>
      <c r="AT986" s="19"/>
      <c r="AU986" s="19"/>
      <c r="AV986" s="19"/>
      <c r="AW986" s="19"/>
      <c r="AX986" s="19"/>
      <c r="AY986" s="19"/>
      <c r="AZ986" s="19"/>
      <c r="BA986" s="19"/>
      <c r="BB986" s="19"/>
      <c r="BC986" s="19"/>
      <c r="BD986" s="19"/>
      <c r="BE986" s="19"/>
      <c r="BF986" s="19"/>
      <c r="BG986" s="19"/>
    </row>
    <row r="987" customFormat="false" ht="15" hidden="false" customHeight="true" outlineLevel="0" collapsed="false">
      <c r="AK987" s="19"/>
      <c r="AL987" s="19"/>
      <c r="AM987" s="19"/>
      <c r="AN987" s="19"/>
      <c r="AO987" s="19"/>
      <c r="AP987" s="19"/>
      <c r="AQ987" s="19"/>
      <c r="AR987" s="19"/>
      <c r="AS987" s="19"/>
      <c r="AT987" s="19"/>
      <c r="AU987" s="19"/>
      <c r="AV987" s="19"/>
      <c r="AW987" s="19"/>
      <c r="AX987" s="19"/>
      <c r="AY987" s="19"/>
      <c r="AZ987" s="19"/>
      <c r="BA987" s="19"/>
      <c r="BB987" s="19"/>
      <c r="BC987" s="19"/>
      <c r="BD987" s="19"/>
      <c r="BE987" s="19"/>
      <c r="BF987" s="19"/>
      <c r="BG987" s="19"/>
    </row>
    <row r="988" customFormat="false" ht="15" hidden="false" customHeight="true" outlineLevel="0" collapsed="false">
      <c r="AK988" s="19"/>
      <c r="AL988" s="19"/>
      <c r="AM988" s="19"/>
      <c r="AN988" s="19"/>
      <c r="AO988" s="19"/>
      <c r="AP988" s="19"/>
      <c r="AQ988" s="19"/>
      <c r="AR988" s="19"/>
      <c r="AS988" s="19"/>
      <c r="AT988" s="19"/>
      <c r="AU988" s="19"/>
      <c r="AV988" s="19"/>
      <c r="AW988" s="19"/>
      <c r="AX988" s="19"/>
      <c r="AY988" s="19"/>
      <c r="AZ988" s="19"/>
      <c r="BA988" s="19"/>
      <c r="BB988" s="19"/>
      <c r="BC988" s="19"/>
      <c r="BD988" s="19"/>
      <c r="BE988" s="19"/>
      <c r="BF988" s="19"/>
      <c r="BG988" s="19"/>
    </row>
    <row r="989" customFormat="false" ht="15" hidden="false" customHeight="true" outlineLevel="0" collapsed="false">
      <c r="AK989" s="19"/>
      <c r="AL989" s="19"/>
      <c r="AM989" s="19"/>
      <c r="AN989" s="19"/>
      <c r="AO989" s="19"/>
      <c r="AP989" s="19"/>
      <c r="AQ989" s="19"/>
      <c r="AR989" s="19"/>
      <c r="AS989" s="19"/>
      <c r="AT989" s="19"/>
      <c r="AU989" s="19"/>
      <c r="AV989" s="19"/>
      <c r="AW989" s="19"/>
      <c r="AX989" s="19"/>
      <c r="AY989" s="19"/>
      <c r="AZ989" s="19"/>
      <c r="BA989" s="19"/>
      <c r="BB989" s="19"/>
      <c r="BC989" s="19"/>
      <c r="BD989" s="19"/>
      <c r="BE989" s="19"/>
      <c r="BF989" s="19"/>
      <c r="BG989" s="19"/>
    </row>
    <row r="990" customFormat="false" ht="15" hidden="false" customHeight="true" outlineLevel="0" collapsed="false">
      <c r="AK990" s="19"/>
      <c r="AL990" s="19"/>
      <c r="AM990" s="19"/>
      <c r="AN990" s="19"/>
      <c r="AO990" s="19"/>
      <c r="AP990" s="19"/>
      <c r="AQ990" s="19"/>
      <c r="AR990" s="19"/>
      <c r="AS990" s="19"/>
      <c r="AT990" s="19"/>
      <c r="AU990" s="19"/>
      <c r="AV990" s="19"/>
      <c r="AW990" s="19"/>
      <c r="AX990" s="19"/>
      <c r="AY990" s="19"/>
      <c r="AZ990" s="19"/>
      <c r="BA990" s="19"/>
      <c r="BB990" s="19"/>
      <c r="BC990" s="19"/>
      <c r="BD990" s="19"/>
      <c r="BE990" s="19"/>
      <c r="BF990" s="19"/>
      <c r="BG990" s="19"/>
    </row>
    <row r="991" customFormat="false" ht="15" hidden="false" customHeight="true" outlineLevel="0" collapsed="false">
      <c r="AK991" s="19"/>
      <c r="AL991" s="19"/>
      <c r="AM991" s="19"/>
      <c r="AN991" s="19"/>
      <c r="AO991" s="19"/>
      <c r="AP991" s="19"/>
      <c r="AQ991" s="19"/>
      <c r="AR991" s="19"/>
      <c r="AS991" s="19"/>
      <c r="AT991" s="19"/>
      <c r="AU991" s="19"/>
      <c r="AV991" s="19"/>
      <c r="AW991" s="19"/>
      <c r="AX991" s="19"/>
      <c r="AY991" s="19"/>
      <c r="AZ991" s="19"/>
      <c r="BA991" s="19"/>
      <c r="BB991" s="19"/>
      <c r="BC991" s="19"/>
      <c r="BD991" s="19"/>
      <c r="BE991" s="19"/>
      <c r="BF991" s="19"/>
      <c r="BG991" s="19"/>
    </row>
    <row r="992" customFormat="false" ht="15" hidden="false" customHeight="true" outlineLevel="0" collapsed="false">
      <c r="AK992" s="19"/>
      <c r="AL992" s="19"/>
      <c r="AM992" s="19"/>
      <c r="AN992" s="19"/>
      <c r="AO992" s="19"/>
      <c r="AP992" s="19"/>
      <c r="AQ992" s="19"/>
      <c r="AR992" s="19"/>
      <c r="AS992" s="19"/>
      <c r="AT992" s="19"/>
      <c r="AU992" s="19"/>
      <c r="AV992" s="19"/>
      <c r="AW992" s="19"/>
      <c r="AX992" s="19"/>
      <c r="AY992" s="19"/>
      <c r="AZ992" s="19"/>
      <c r="BA992" s="19"/>
      <c r="BB992" s="19"/>
      <c r="BC992" s="19"/>
      <c r="BD992" s="19"/>
      <c r="BE992" s="19"/>
      <c r="BF992" s="19"/>
      <c r="BG992" s="19"/>
    </row>
    <row r="993" customFormat="false" ht="15" hidden="false" customHeight="true" outlineLevel="0" collapsed="false">
      <c r="AK993" s="19"/>
      <c r="AL993" s="19"/>
      <c r="AM993" s="19"/>
      <c r="AN993" s="19"/>
      <c r="AO993" s="19"/>
      <c r="AP993" s="19"/>
      <c r="AQ993" s="19"/>
      <c r="AR993" s="19"/>
      <c r="AS993" s="19"/>
      <c r="AT993" s="19"/>
      <c r="AU993" s="19"/>
      <c r="AV993" s="19"/>
      <c r="AW993" s="19"/>
      <c r="AX993" s="19"/>
      <c r="AY993" s="19"/>
      <c r="AZ993" s="19"/>
      <c r="BA993" s="19"/>
      <c r="BB993" s="19"/>
      <c r="BC993" s="19"/>
      <c r="BD993" s="19"/>
      <c r="BE993" s="19"/>
      <c r="BF993" s="19"/>
      <c r="BG993" s="19"/>
    </row>
    <row r="994" customFormat="false" ht="15" hidden="false" customHeight="true" outlineLevel="0" collapsed="false">
      <c r="AK994" s="19"/>
      <c r="AL994" s="19"/>
      <c r="AM994" s="19"/>
      <c r="AN994" s="19"/>
      <c r="AO994" s="19"/>
      <c r="AP994" s="19"/>
      <c r="AQ994" s="19"/>
      <c r="AR994" s="19"/>
      <c r="AS994" s="19"/>
      <c r="AT994" s="19"/>
      <c r="AU994" s="19"/>
      <c r="AV994" s="19"/>
      <c r="AW994" s="19"/>
      <c r="AX994" s="19"/>
      <c r="AY994" s="19"/>
      <c r="AZ994" s="19"/>
      <c r="BA994" s="19"/>
      <c r="BB994" s="19"/>
      <c r="BC994" s="19"/>
      <c r="BD994" s="19"/>
      <c r="BE994" s="19"/>
      <c r="BF994" s="19"/>
      <c r="BG994" s="19"/>
    </row>
    <row r="995" customFormat="false" ht="15" hidden="false" customHeight="true" outlineLevel="0" collapsed="false">
      <c r="AK995" s="19"/>
      <c r="AL995" s="19"/>
      <c r="AM995" s="19"/>
      <c r="AN995" s="19"/>
      <c r="AO995" s="19"/>
      <c r="AP995" s="19"/>
      <c r="AQ995" s="19"/>
      <c r="AR995" s="19"/>
      <c r="AS995" s="19"/>
      <c r="AT995" s="19"/>
      <c r="AU995" s="19"/>
      <c r="AV995" s="19"/>
      <c r="AW995" s="19"/>
      <c r="AX995" s="19"/>
      <c r="AY995" s="19"/>
      <c r="AZ995" s="19"/>
      <c r="BA995" s="19"/>
      <c r="BB995" s="19"/>
      <c r="BC995" s="19"/>
      <c r="BD995" s="19"/>
      <c r="BE995" s="19"/>
      <c r="BF995" s="19"/>
      <c r="BG995" s="19"/>
    </row>
    <row r="996" customFormat="false" ht="15" hidden="false" customHeight="true" outlineLevel="0" collapsed="false">
      <c r="AK996" s="19"/>
      <c r="AL996" s="19"/>
      <c r="AM996" s="19"/>
      <c r="AN996" s="19"/>
      <c r="AO996" s="19"/>
      <c r="AP996" s="19"/>
      <c r="AQ996" s="19"/>
      <c r="AR996" s="19"/>
      <c r="AS996" s="19"/>
      <c r="AT996" s="19"/>
      <c r="AU996" s="19"/>
      <c r="AV996" s="19"/>
      <c r="AW996" s="19"/>
      <c r="AX996" s="19"/>
      <c r="AY996" s="19"/>
      <c r="AZ996" s="19"/>
      <c r="BA996" s="19"/>
      <c r="BB996" s="19"/>
      <c r="BC996" s="19"/>
      <c r="BD996" s="19"/>
      <c r="BE996" s="19"/>
      <c r="BF996" s="19"/>
      <c r="BG996" s="19"/>
    </row>
    <row r="997" customFormat="false" ht="15" hidden="false" customHeight="true" outlineLevel="0" collapsed="false">
      <c r="AK997" s="19"/>
      <c r="AL997" s="19"/>
      <c r="AM997" s="19"/>
      <c r="AN997" s="19"/>
      <c r="AO997" s="19"/>
      <c r="AP997" s="19"/>
      <c r="AQ997" s="19"/>
      <c r="AR997" s="19"/>
      <c r="AS997" s="19"/>
      <c r="AT997" s="19"/>
      <c r="AU997" s="19"/>
      <c r="AV997" s="19"/>
      <c r="AW997" s="19"/>
      <c r="AX997" s="19"/>
      <c r="AY997" s="19"/>
      <c r="AZ997" s="19"/>
      <c r="BA997" s="19"/>
      <c r="BB997" s="19"/>
      <c r="BC997" s="19"/>
      <c r="BD997" s="19"/>
      <c r="BE997" s="19"/>
      <c r="BF997" s="19"/>
      <c r="BG997" s="19"/>
    </row>
    <row r="998" customFormat="false" ht="15" hidden="false" customHeight="true" outlineLevel="0" collapsed="false">
      <c r="AK998" s="19"/>
      <c r="AL998" s="19"/>
      <c r="AM998" s="19"/>
      <c r="AN998" s="19"/>
      <c r="AO998" s="19"/>
      <c r="AP998" s="19"/>
      <c r="AQ998" s="19"/>
      <c r="AR998" s="19"/>
      <c r="AS998" s="19"/>
      <c r="AT998" s="19"/>
      <c r="AU998" s="19"/>
      <c r="AV998" s="19"/>
      <c r="AW998" s="19"/>
      <c r="AX998" s="19"/>
      <c r="AY998" s="19"/>
      <c r="AZ998" s="19"/>
      <c r="BA998" s="19"/>
      <c r="BB998" s="19"/>
      <c r="BC998" s="19"/>
      <c r="BD998" s="19"/>
      <c r="BE998" s="19"/>
      <c r="BF998" s="19"/>
      <c r="BG998" s="19"/>
    </row>
    <row r="999" customFormat="false" ht="15" hidden="false" customHeight="true" outlineLevel="0" collapsed="false">
      <c r="AK999" s="19"/>
      <c r="AL999" s="19"/>
      <c r="AM999" s="19"/>
      <c r="AN999" s="19"/>
      <c r="AO999" s="19"/>
      <c r="AP999" s="19"/>
      <c r="AQ999" s="19"/>
      <c r="AR999" s="19"/>
      <c r="AS999" s="19"/>
      <c r="AT999" s="19"/>
      <c r="AU999" s="19"/>
      <c r="AV999" s="19"/>
      <c r="AW999" s="19"/>
      <c r="AX999" s="19"/>
      <c r="AY999" s="19"/>
      <c r="AZ999" s="19"/>
      <c r="BA999" s="19"/>
      <c r="BB999" s="19"/>
      <c r="BC999" s="19"/>
      <c r="BD999" s="19"/>
      <c r="BE999" s="19"/>
      <c r="BF999" s="19"/>
      <c r="BG999" s="19"/>
    </row>
    <row r="1000" customFormat="false" ht="15" hidden="false" customHeight="true" outlineLevel="0" collapsed="false">
      <c r="AK1000" s="19"/>
      <c r="AL1000" s="19"/>
      <c r="AM1000" s="19"/>
      <c r="AN1000" s="19"/>
      <c r="AO1000" s="19"/>
      <c r="AP1000" s="19"/>
      <c r="AQ1000" s="19"/>
      <c r="AR1000" s="19"/>
      <c r="AS1000" s="19"/>
      <c r="AT1000" s="19"/>
      <c r="AU1000" s="19"/>
      <c r="AV1000" s="19"/>
      <c r="AW1000" s="19"/>
      <c r="AX1000" s="19"/>
      <c r="AY1000" s="19"/>
      <c r="AZ1000" s="19"/>
      <c r="BA1000" s="19"/>
      <c r="BB1000" s="19"/>
      <c r="BC1000" s="19"/>
      <c r="BD1000" s="19"/>
      <c r="BE1000" s="19"/>
      <c r="BF1000" s="19"/>
      <c r="BG1000" s="19"/>
    </row>
    <row r="1001" customFormat="false" ht="15" hidden="false" customHeight="true" outlineLevel="0" collapsed="false">
      <c r="AK1001" s="19"/>
      <c r="AL1001" s="19"/>
      <c r="AM1001" s="19"/>
      <c r="AN1001" s="19"/>
      <c r="AO1001" s="19"/>
      <c r="AP1001" s="19"/>
      <c r="AQ1001" s="19"/>
      <c r="AR1001" s="19"/>
      <c r="AS1001" s="19"/>
      <c r="AT1001" s="19"/>
      <c r="AU1001" s="19"/>
      <c r="AV1001" s="19"/>
      <c r="AW1001" s="19"/>
      <c r="AX1001" s="19"/>
      <c r="AY1001" s="19"/>
      <c r="AZ1001" s="19"/>
      <c r="BA1001" s="19"/>
      <c r="BB1001" s="19"/>
      <c r="BC1001" s="19"/>
      <c r="BD1001" s="19"/>
      <c r="BE1001" s="19"/>
      <c r="BF1001" s="19"/>
      <c r="BG1001" s="19"/>
    </row>
    <row r="1002" customFormat="false" ht="15" hidden="false" customHeight="true" outlineLevel="0" collapsed="false">
      <c r="AK1002" s="19"/>
      <c r="AL1002" s="19"/>
      <c r="AM1002" s="19"/>
      <c r="AN1002" s="19"/>
      <c r="AO1002" s="19"/>
      <c r="AP1002" s="19"/>
      <c r="AQ1002" s="19"/>
      <c r="AR1002" s="19"/>
      <c r="AS1002" s="19"/>
      <c r="AT1002" s="19"/>
      <c r="AU1002" s="19"/>
      <c r="AV1002" s="19"/>
      <c r="AW1002" s="19"/>
      <c r="AX1002" s="19"/>
      <c r="AY1002" s="19"/>
      <c r="AZ1002" s="19"/>
      <c r="BA1002" s="19"/>
      <c r="BB1002" s="19"/>
      <c r="BC1002" s="19"/>
      <c r="BD1002" s="19"/>
      <c r="BE1002" s="19"/>
      <c r="BF1002" s="19"/>
      <c r="BG1002" s="19"/>
    </row>
    <row r="1003" customFormat="false" ht="15" hidden="false" customHeight="true" outlineLevel="0" collapsed="false">
      <c r="AK1003" s="19"/>
      <c r="AL1003" s="19"/>
      <c r="AM1003" s="19"/>
      <c r="AN1003" s="19"/>
      <c r="AO1003" s="19"/>
      <c r="AP1003" s="19"/>
      <c r="AQ1003" s="19"/>
      <c r="AR1003" s="19"/>
      <c r="AS1003" s="19"/>
      <c r="AT1003" s="19"/>
      <c r="AU1003" s="19"/>
      <c r="AV1003" s="19"/>
      <c r="AW1003" s="19"/>
      <c r="AX1003" s="19"/>
      <c r="AY1003" s="19"/>
      <c r="AZ1003" s="19"/>
      <c r="BA1003" s="19"/>
      <c r="BB1003" s="19"/>
      <c r="BC1003" s="19"/>
      <c r="BD1003" s="19"/>
      <c r="BE1003" s="19"/>
      <c r="BF1003" s="19"/>
      <c r="BG1003" s="19"/>
    </row>
    <row r="1004" customFormat="false" ht="15" hidden="false" customHeight="true" outlineLevel="0" collapsed="false">
      <c r="AK1004" s="19"/>
      <c r="AL1004" s="19"/>
      <c r="AM1004" s="19"/>
      <c r="AN1004" s="19"/>
      <c r="AO1004" s="19"/>
      <c r="AP1004" s="19"/>
      <c r="AQ1004" s="19"/>
      <c r="AR1004" s="19"/>
      <c r="AS1004" s="19"/>
      <c r="AT1004" s="19"/>
      <c r="AU1004" s="19"/>
      <c r="AV1004" s="19"/>
      <c r="AW1004" s="19"/>
      <c r="AX1004" s="19"/>
      <c r="AY1004" s="19"/>
      <c r="AZ1004" s="19"/>
      <c r="BA1004" s="19"/>
      <c r="BB1004" s="19"/>
      <c r="BC1004" s="19"/>
      <c r="BD1004" s="19"/>
      <c r="BE1004" s="19"/>
      <c r="BF1004" s="19"/>
      <c r="BG1004" s="19"/>
    </row>
    <row r="1005" customFormat="false" ht="15" hidden="false" customHeight="true" outlineLevel="0" collapsed="false">
      <c r="AK1005" s="19"/>
      <c r="AL1005" s="19"/>
      <c r="AM1005" s="19"/>
      <c r="AN1005" s="19"/>
      <c r="AO1005" s="19"/>
      <c r="AP1005" s="19"/>
      <c r="AQ1005" s="19"/>
      <c r="AR1005" s="19"/>
      <c r="AS1005" s="19"/>
      <c r="AT1005" s="19"/>
      <c r="AU1005" s="19"/>
      <c r="AV1005" s="19"/>
      <c r="AW1005" s="19"/>
      <c r="AX1005" s="19"/>
      <c r="AY1005" s="19"/>
      <c r="AZ1005" s="19"/>
      <c r="BA1005" s="19"/>
      <c r="BB1005" s="19"/>
      <c r="BC1005" s="19"/>
      <c r="BD1005" s="19"/>
      <c r="BE1005" s="19"/>
      <c r="BF1005" s="19"/>
      <c r="BG1005" s="19"/>
    </row>
    <row r="1006" customFormat="false" ht="15" hidden="false" customHeight="true" outlineLevel="0" collapsed="false">
      <c r="AK1006" s="19"/>
      <c r="AL1006" s="19"/>
      <c r="AM1006" s="19"/>
      <c r="AN1006" s="19"/>
      <c r="AO1006" s="19"/>
      <c r="AP1006" s="19"/>
      <c r="AQ1006" s="19"/>
      <c r="AR1006" s="19"/>
      <c r="AS1006" s="19"/>
      <c r="AT1006" s="19"/>
      <c r="AU1006" s="19"/>
      <c r="AV1006" s="19"/>
      <c r="AW1006" s="19"/>
      <c r="AX1006" s="19"/>
      <c r="AY1006" s="19"/>
      <c r="AZ1006" s="19"/>
      <c r="BA1006" s="19"/>
      <c r="BB1006" s="19"/>
      <c r="BC1006" s="19"/>
      <c r="BD1006" s="19"/>
      <c r="BE1006" s="19"/>
      <c r="BF1006" s="19"/>
      <c r="BG1006" s="19"/>
    </row>
    <row r="1007" customFormat="false" ht="15" hidden="false" customHeight="true" outlineLevel="0" collapsed="false">
      <c r="AK1007" s="19"/>
      <c r="AL1007" s="19"/>
      <c r="AM1007" s="19"/>
      <c r="AN1007" s="19"/>
      <c r="AO1007" s="19"/>
      <c r="AP1007" s="19"/>
      <c r="AQ1007" s="19"/>
      <c r="AR1007" s="19"/>
      <c r="AS1007" s="19"/>
      <c r="AT1007" s="19"/>
      <c r="AU1007" s="19"/>
      <c r="AV1007" s="19"/>
      <c r="AW1007" s="19"/>
      <c r="AX1007" s="19"/>
      <c r="AY1007" s="19"/>
      <c r="AZ1007" s="19"/>
      <c r="BA1007" s="19"/>
      <c r="BB1007" s="19"/>
      <c r="BC1007" s="19"/>
      <c r="BD1007" s="19"/>
      <c r="BE1007" s="19"/>
      <c r="BF1007" s="19"/>
      <c r="BG1007" s="19"/>
    </row>
    <row r="1008" customFormat="false" ht="15" hidden="false" customHeight="true" outlineLevel="0" collapsed="false">
      <c r="AK1008" s="19"/>
      <c r="AL1008" s="19"/>
      <c r="AM1008" s="19"/>
      <c r="AN1008" s="19"/>
      <c r="AO1008" s="19"/>
      <c r="AP1008" s="19"/>
      <c r="AQ1008" s="19"/>
      <c r="AR1008" s="19"/>
      <c r="AS1008" s="19"/>
      <c r="AT1008" s="19"/>
      <c r="AU1008" s="19"/>
      <c r="AV1008" s="19"/>
      <c r="AW1008" s="19"/>
      <c r="AX1008" s="19"/>
      <c r="AY1008" s="19"/>
      <c r="AZ1008" s="19"/>
      <c r="BA1008" s="19"/>
      <c r="BB1008" s="19"/>
      <c r="BC1008" s="19"/>
      <c r="BD1008" s="19"/>
      <c r="BE1008" s="19"/>
      <c r="BF1008" s="19"/>
      <c r="BG1008" s="19"/>
    </row>
    <row r="1009" customFormat="false" ht="15" hidden="false" customHeight="true" outlineLevel="0" collapsed="false">
      <c r="AK1009" s="19"/>
      <c r="AL1009" s="19"/>
      <c r="AM1009" s="19"/>
      <c r="AN1009" s="19"/>
      <c r="AO1009" s="19"/>
      <c r="AP1009" s="19"/>
      <c r="AQ1009" s="19"/>
      <c r="AR1009" s="19"/>
      <c r="AS1009" s="19"/>
      <c r="AT1009" s="19"/>
      <c r="AU1009" s="19"/>
      <c r="AV1009" s="19"/>
      <c r="AW1009" s="19"/>
      <c r="AX1009" s="19"/>
      <c r="AY1009" s="19"/>
      <c r="AZ1009" s="19"/>
      <c r="BA1009" s="19"/>
      <c r="BB1009" s="19"/>
      <c r="BC1009" s="19"/>
      <c r="BD1009" s="19"/>
      <c r="BE1009" s="19"/>
      <c r="BF1009" s="19"/>
      <c r="BG1009" s="19"/>
    </row>
    <row r="1010" customFormat="false" ht="15" hidden="false" customHeight="true" outlineLevel="0" collapsed="false">
      <c r="AK1010" s="19"/>
      <c r="AL1010" s="19"/>
      <c r="AM1010" s="19"/>
      <c r="AN1010" s="19"/>
      <c r="AO1010" s="19"/>
      <c r="AP1010" s="19"/>
      <c r="AQ1010" s="19"/>
      <c r="AR1010" s="19"/>
      <c r="AS1010" s="19"/>
      <c r="AT1010" s="19"/>
      <c r="AU1010" s="19"/>
      <c r="AV1010" s="19"/>
      <c r="AW1010" s="19"/>
      <c r="AX1010" s="19"/>
      <c r="AY1010" s="19"/>
      <c r="AZ1010" s="19"/>
      <c r="BA1010" s="19"/>
      <c r="BB1010" s="19"/>
      <c r="BC1010" s="19"/>
      <c r="BD1010" s="19"/>
      <c r="BE1010" s="19"/>
      <c r="BF1010" s="19"/>
      <c r="BG1010" s="19"/>
    </row>
    <row r="1011" customFormat="false" ht="15" hidden="false" customHeight="true" outlineLevel="0" collapsed="false">
      <c r="AK1011" s="19"/>
      <c r="AL1011" s="19"/>
      <c r="AM1011" s="19"/>
      <c r="AN1011" s="19"/>
      <c r="AO1011" s="19"/>
      <c r="AP1011" s="19"/>
      <c r="AQ1011" s="19"/>
      <c r="AR1011" s="19"/>
      <c r="AS1011" s="19"/>
      <c r="AT1011" s="19"/>
      <c r="AU1011" s="19"/>
      <c r="AV1011" s="19"/>
      <c r="AW1011" s="19"/>
      <c r="AX1011" s="19"/>
      <c r="AY1011" s="19"/>
      <c r="AZ1011" s="19"/>
      <c r="BA1011" s="19"/>
      <c r="BB1011" s="19"/>
      <c r="BC1011" s="19"/>
      <c r="BD1011" s="19"/>
      <c r="BE1011" s="19"/>
      <c r="BF1011" s="19"/>
      <c r="BG1011" s="19"/>
    </row>
    <row r="1012" customFormat="false" ht="15" hidden="false" customHeight="true" outlineLevel="0" collapsed="false">
      <c r="AK1012" s="19"/>
      <c r="AL1012" s="19"/>
      <c r="AM1012" s="19"/>
      <c r="AN1012" s="19"/>
      <c r="AO1012" s="19"/>
      <c r="AP1012" s="19"/>
      <c r="AQ1012" s="19"/>
      <c r="AR1012" s="19"/>
      <c r="AS1012" s="19"/>
      <c r="AT1012" s="19"/>
      <c r="AU1012" s="19"/>
      <c r="AV1012" s="19"/>
      <c r="AW1012" s="19"/>
      <c r="AX1012" s="19"/>
      <c r="AY1012" s="19"/>
      <c r="AZ1012" s="19"/>
      <c r="BA1012" s="19"/>
      <c r="BB1012" s="19"/>
      <c r="BC1012" s="19"/>
      <c r="BD1012" s="19"/>
      <c r="BE1012" s="19"/>
      <c r="BF1012" s="19"/>
      <c r="BG1012" s="19"/>
    </row>
    <row r="1013" customFormat="false" ht="15" hidden="false" customHeight="true" outlineLevel="0" collapsed="false">
      <c r="AK1013" s="19"/>
      <c r="AL1013" s="19"/>
      <c r="AM1013" s="19"/>
      <c r="AN1013" s="19"/>
      <c r="AO1013" s="19"/>
      <c r="AP1013" s="19"/>
      <c r="AQ1013" s="19"/>
      <c r="AR1013" s="19"/>
      <c r="AS1013" s="19"/>
      <c r="AT1013" s="19"/>
      <c r="AU1013" s="19"/>
      <c r="AV1013" s="19"/>
      <c r="AW1013" s="19"/>
      <c r="AX1013" s="19"/>
      <c r="AY1013" s="19"/>
      <c r="AZ1013" s="19"/>
      <c r="BA1013" s="19"/>
      <c r="BB1013" s="19"/>
      <c r="BC1013" s="19"/>
      <c r="BD1013" s="19"/>
      <c r="BE1013" s="19"/>
      <c r="BF1013" s="19"/>
      <c r="BG1013" s="19"/>
    </row>
    <row r="1014" customFormat="false" ht="15" hidden="false" customHeight="true" outlineLevel="0" collapsed="false">
      <c r="AK1014" s="19"/>
      <c r="AL1014" s="19"/>
      <c r="AM1014" s="19"/>
      <c r="AN1014" s="19"/>
      <c r="AO1014" s="19"/>
      <c r="AP1014" s="19"/>
      <c r="AQ1014" s="19"/>
      <c r="AR1014" s="19"/>
      <c r="AS1014" s="19"/>
      <c r="AT1014" s="19"/>
      <c r="AU1014" s="19"/>
      <c r="AV1014" s="19"/>
      <c r="AW1014" s="19"/>
      <c r="AX1014" s="19"/>
      <c r="AY1014" s="19"/>
      <c r="AZ1014" s="19"/>
      <c r="BA1014" s="19"/>
      <c r="BB1014" s="19"/>
      <c r="BC1014" s="19"/>
      <c r="BD1014" s="19"/>
      <c r="BE1014" s="19"/>
      <c r="BF1014" s="19"/>
      <c r="BG1014" s="19"/>
    </row>
    <row r="1015" customFormat="false" ht="15" hidden="false" customHeight="true" outlineLevel="0" collapsed="false">
      <c r="AK1015" s="19"/>
      <c r="AL1015" s="19"/>
      <c r="AM1015" s="19"/>
      <c r="AN1015" s="19"/>
      <c r="AO1015" s="19"/>
      <c r="AP1015" s="19"/>
      <c r="AQ1015" s="19"/>
      <c r="AR1015" s="19"/>
      <c r="AS1015" s="19"/>
      <c r="AT1015" s="19"/>
      <c r="AU1015" s="19"/>
      <c r="AV1015" s="19"/>
      <c r="AW1015" s="19"/>
      <c r="AX1015" s="19"/>
      <c r="AY1015" s="19"/>
      <c r="AZ1015" s="19"/>
      <c r="BA1015" s="19"/>
      <c r="BB1015" s="19"/>
      <c r="BC1015" s="19"/>
      <c r="BD1015" s="19"/>
      <c r="BE1015" s="19"/>
      <c r="BF1015" s="19"/>
      <c r="BG1015" s="19"/>
    </row>
    <row r="1016" customFormat="false" ht="15" hidden="false" customHeight="true" outlineLevel="0" collapsed="false">
      <c r="AK1016" s="19"/>
      <c r="AL1016" s="19"/>
      <c r="AM1016" s="19"/>
      <c r="AN1016" s="19"/>
      <c r="AO1016" s="19"/>
      <c r="AP1016" s="19"/>
      <c r="AQ1016" s="19"/>
      <c r="AR1016" s="19"/>
      <c r="AS1016" s="19"/>
      <c r="AT1016" s="19"/>
      <c r="AU1016" s="19"/>
      <c r="AV1016" s="19"/>
      <c r="AW1016" s="19"/>
      <c r="AX1016" s="19"/>
      <c r="AY1016" s="19"/>
      <c r="AZ1016" s="19"/>
      <c r="BA1016" s="19"/>
      <c r="BB1016" s="19"/>
      <c r="BC1016" s="19"/>
      <c r="BD1016" s="19"/>
      <c r="BE1016" s="19"/>
      <c r="BF1016" s="19"/>
      <c r="BG1016" s="19"/>
    </row>
    <row r="1017" customFormat="false" ht="15" hidden="false" customHeight="true" outlineLevel="0" collapsed="false">
      <c r="AK1017" s="19"/>
      <c r="AL1017" s="19"/>
      <c r="AM1017" s="19"/>
      <c r="AN1017" s="19"/>
      <c r="AO1017" s="19"/>
      <c r="AP1017" s="19"/>
      <c r="AQ1017" s="19"/>
      <c r="AR1017" s="19"/>
      <c r="AS1017" s="19"/>
      <c r="AT1017" s="19"/>
      <c r="AU1017" s="19"/>
      <c r="AV1017" s="19"/>
      <c r="AW1017" s="19"/>
      <c r="AX1017" s="19"/>
      <c r="AY1017" s="19"/>
      <c r="AZ1017" s="19"/>
      <c r="BA1017" s="19"/>
      <c r="BB1017" s="19"/>
      <c r="BC1017" s="19"/>
      <c r="BD1017" s="19"/>
      <c r="BE1017" s="19"/>
      <c r="BF1017" s="19"/>
      <c r="BG1017" s="19"/>
    </row>
    <row r="1018" customFormat="false" ht="15" hidden="false" customHeight="true" outlineLevel="0" collapsed="false">
      <c r="AK1018" s="19"/>
      <c r="AL1018" s="19"/>
      <c r="AM1018" s="19"/>
      <c r="AN1018" s="19"/>
      <c r="AO1018" s="19"/>
      <c r="AP1018" s="19"/>
      <c r="AQ1018" s="19"/>
      <c r="AR1018" s="19"/>
      <c r="AS1018" s="19"/>
      <c r="AT1018" s="19"/>
      <c r="AU1018" s="19"/>
      <c r="AV1018" s="19"/>
      <c r="AW1018" s="19"/>
      <c r="AX1018" s="19"/>
      <c r="AY1018" s="19"/>
      <c r="AZ1018" s="19"/>
      <c r="BA1018" s="19"/>
      <c r="BB1018" s="19"/>
      <c r="BC1018" s="19"/>
      <c r="BD1018" s="19"/>
      <c r="BE1018" s="19"/>
      <c r="BF1018" s="19"/>
      <c r="BG1018" s="19"/>
    </row>
    <row r="1019" customFormat="false" ht="15" hidden="false" customHeight="true" outlineLevel="0" collapsed="false">
      <c r="AK1019" s="19"/>
      <c r="AL1019" s="19"/>
      <c r="AM1019" s="19"/>
      <c r="AN1019" s="19"/>
      <c r="AO1019" s="19"/>
      <c r="AP1019" s="19"/>
      <c r="AQ1019" s="19"/>
      <c r="AR1019" s="19"/>
      <c r="AS1019" s="19"/>
      <c r="AT1019" s="19"/>
      <c r="AU1019" s="19"/>
      <c r="AV1019" s="19"/>
      <c r="AW1019" s="19"/>
      <c r="AX1019" s="19"/>
      <c r="AY1019" s="19"/>
      <c r="AZ1019" s="19"/>
      <c r="BA1019" s="19"/>
      <c r="BB1019" s="19"/>
      <c r="BC1019" s="19"/>
      <c r="BD1019" s="19"/>
      <c r="BE1019" s="19"/>
      <c r="BF1019" s="19"/>
      <c r="BG1019" s="19"/>
    </row>
    <row r="1020" customFormat="false" ht="15" hidden="false" customHeight="true" outlineLevel="0" collapsed="false">
      <c r="AK1020" s="19"/>
      <c r="AL1020" s="19"/>
      <c r="AM1020" s="19"/>
      <c r="AN1020" s="19"/>
      <c r="AO1020" s="19"/>
      <c r="AP1020" s="19"/>
      <c r="AQ1020" s="19"/>
      <c r="AR1020" s="19"/>
      <c r="AS1020" s="19"/>
      <c r="AT1020" s="19"/>
      <c r="AU1020" s="19"/>
      <c r="AV1020" s="19"/>
      <c r="AW1020" s="19"/>
      <c r="AX1020" s="19"/>
      <c r="AY1020" s="19"/>
      <c r="AZ1020" s="19"/>
      <c r="BA1020" s="19"/>
      <c r="BB1020" s="19"/>
      <c r="BC1020" s="19"/>
      <c r="BD1020" s="19"/>
      <c r="BE1020" s="19"/>
      <c r="BF1020" s="19"/>
      <c r="BG1020" s="19"/>
    </row>
    <row r="1021" customFormat="false" ht="15" hidden="false" customHeight="true" outlineLevel="0" collapsed="false">
      <c r="AK1021" s="19"/>
      <c r="AL1021" s="19"/>
      <c r="AM1021" s="19"/>
      <c r="AN1021" s="19"/>
      <c r="AO1021" s="19"/>
      <c r="AP1021" s="19"/>
      <c r="AQ1021" s="19"/>
      <c r="AR1021" s="19"/>
      <c r="AS1021" s="19"/>
      <c r="AT1021" s="19"/>
      <c r="AU1021" s="19"/>
      <c r="AV1021" s="19"/>
      <c r="AW1021" s="19"/>
      <c r="AX1021" s="19"/>
      <c r="AY1021" s="19"/>
      <c r="AZ1021" s="19"/>
      <c r="BA1021" s="19"/>
      <c r="BB1021" s="19"/>
      <c r="BC1021" s="19"/>
      <c r="BD1021" s="19"/>
      <c r="BE1021" s="19"/>
      <c r="BF1021" s="19"/>
      <c r="BG1021" s="19"/>
    </row>
    <row r="1022" customFormat="false" ht="15" hidden="false" customHeight="true" outlineLevel="0" collapsed="false">
      <c r="AK1022" s="19"/>
      <c r="AL1022" s="19"/>
      <c r="AM1022" s="19"/>
      <c r="AN1022" s="19"/>
      <c r="AO1022" s="19"/>
      <c r="AP1022" s="19"/>
      <c r="AQ1022" s="19"/>
      <c r="AR1022" s="19"/>
      <c r="AS1022" s="19"/>
      <c r="AT1022" s="19"/>
      <c r="AU1022" s="19"/>
      <c r="AV1022" s="19"/>
      <c r="AW1022" s="19"/>
      <c r="AX1022" s="19"/>
      <c r="AY1022" s="19"/>
      <c r="AZ1022" s="19"/>
      <c r="BA1022" s="19"/>
      <c r="BB1022" s="19"/>
      <c r="BC1022" s="19"/>
      <c r="BD1022" s="19"/>
      <c r="BE1022" s="19"/>
      <c r="BF1022" s="19"/>
      <c r="BG1022" s="19"/>
    </row>
    <row r="1023" customFormat="false" ht="15" hidden="false" customHeight="true" outlineLevel="0" collapsed="false">
      <c r="AK1023" s="19"/>
      <c r="AL1023" s="19"/>
      <c r="AM1023" s="19"/>
      <c r="AN1023" s="19"/>
      <c r="AO1023" s="19"/>
      <c r="AP1023" s="19"/>
      <c r="AQ1023" s="19"/>
      <c r="AR1023" s="19"/>
      <c r="AS1023" s="19"/>
      <c r="AT1023" s="19"/>
      <c r="AU1023" s="19"/>
      <c r="AV1023" s="19"/>
      <c r="AW1023" s="19"/>
      <c r="AX1023" s="19"/>
      <c r="AY1023" s="19"/>
      <c r="AZ1023" s="19"/>
      <c r="BA1023" s="19"/>
      <c r="BB1023" s="19"/>
      <c r="BC1023" s="19"/>
      <c r="BD1023" s="19"/>
      <c r="BE1023" s="19"/>
      <c r="BF1023" s="19"/>
      <c r="BG1023" s="19"/>
    </row>
    <row r="1024" customFormat="false" ht="15" hidden="false" customHeight="true" outlineLevel="0" collapsed="false">
      <c r="AK1024" s="19"/>
      <c r="AL1024" s="19"/>
      <c r="AM1024" s="19"/>
      <c r="AN1024" s="19"/>
      <c r="AO1024" s="19"/>
      <c r="AP1024" s="19"/>
      <c r="AQ1024" s="19"/>
      <c r="AR1024" s="19"/>
      <c r="AS1024" s="19"/>
      <c r="AT1024" s="19"/>
      <c r="AU1024" s="19"/>
      <c r="AV1024" s="19"/>
      <c r="AW1024" s="19"/>
      <c r="AX1024" s="19"/>
      <c r="AY1024" s="19"/>
      <c r="AZ1024" s="19"/>
      <c r="BA1024" s="19"/>
      <c r="BB1024" s="19"/>
      <c r="BC1024" s="19"/>
      <c r="BD1024" s="19"/>
      <c r="BE1024" s="19"/>
      <c r="BF1024" s="19"/>
      <c r="BG1024" s="19"/>
    </row>
    <row r="1025" customFormat="false" ht="15" hidden="false" customHeight="true" outlineLevel="0" collapsed="false">
      <c r="AK1025" s="19"/>
      <c r="AL1025" s="19"/>
      <c r="AM1025" s="19"/>
      <c r="AN1025" s="19"/>
      <c r="AO1025" s="19"/>
      <c r="AP1025" s="19"/>
      <c r="AQ1025" s="19"/>
      <c r="AR1025" s="19"/>
      <c r="AS1025" s="19"/>
      <c r="AT1025" s="19"/>
      <c r="AU1025" s="19"/>
      <c r="AV1025" s="19"/>
      <c r="AW1025" s="19"/>
      <c r="AX1025" s="19"/>
      <c r="AY1025" s="19"/>
      <c r="AZ1025" s="19"/>
      <c r="BA1025" s="19"/>
      <c r="BB1025" s="19"/>
      <c r="BC1025" s="19"/>
      <c r="BD1025" s="19"/>
      <c r="BE1025" s="19"/>
      <c r="BF1025" s="19"/>
      <c r="BG1025" s="19"/>
    </row>
    <row r="1026" customFormat="false" ht="15" hidden="false" customHeight="true" outlineLevel="0" collapsed="false">
      <c r="AK1026" s="19"/>
      <c r="AL1026" s="19"/>
      <c r="AM1026" s="19"/>
      <c r="AN1026" s="19"/>
      <c r="AO1026" s="19"/>
      <c r="AP1026" s="19"/>
      <c r="AQ1026" s="19"/>
      <c r="AR1026" s="19"/>
      <c r="AS1026" s="19"/>
      <c r="AT1026" s="19"/>
      <c r="AU1026" s="19"/>
      <c r="AV1026" s="19"/>
      <c r="AW1026" s="19"/>
      <c r="AX1026" s="19"/>
      <c r="AY1026" s="19"/>
      <c r="AZ1026" s="19"/>
      <c r="BA1026" s="19"/>
      <c r="BB1026" s="19"/>
      <c r="BC1026" s="19"/>
      <c r="BD1026" s="19"/>
      <c r="BE1026" s="19"/>
      <c r="BF1026" s="19"/>
      <c r="BG1026" s="19"/>
    </row>
    <row r="1027" customFormat="false" ht="15" hidden="false" customHeight="true" outlineLevel="0" collapsed="false">
      <c r="AK1027" s="19"/>
      <c r="AL1027" s="19"/>
      <c r="AM1027" s="19"/>
      <c r="AN1027" s="19"/>
      <c r="AO1027" s="19"/>
      <c r="AP1027" s="19"/>
      <c r="AQ1027" s="19"/>
      <c r="AR1027" s="19"/>
      <c r="AS1027" s="19"/>
      <c r="AT1027" s="19"/>
      <c r="AU1027" s="19"/>
      <c r="AV1027" s="19"/>
      <c r="AW1027" s="19"/>
      <c r="AX1027" s="19"/>
      <c r="AY1027" s="19"/>
      <c r="AZ1027" s="19"/>
      <c r="BA1027" s="19"/>
      <c r="BB1027" s="19"/>
      <c r="BC1027" s="19"/>
      <c r="BD1027" s="19"/>
      <c r="BE1027" s="19"/>
      <c r="BF1027" s="19"/>
      <c r="BG1027" s="19"/>
    </row>
    <row r="1028" customFormat="false" ht="15" hidden="false" customHeight="true" outlineLevel="0" collapsed="false">
      <c r="AK1028" s="19"/>
      <c r="AL1028" s="19"/>
      <c r="AM1028" s="19"/>
      <c r="AN1028" s="19"/>
      <c r="AO1028" s="19"/>
      <c r="AP1028" s="19"/>
      <c r="AQ1028" s="19"/>
      <c r="AR1028" s="19"/>
      <c r="AS1028" s="19"/>
      <c r="AT1028" s="19"/>
      <c r="AU1028" s="19"/>
      <c r="AV1028" s="19"/>
      <c r="AW1028" s="19"/>
      <c r="AX1028" s="19"/>
      <c r="AY1028" s="19"/>
      <c r="AZ1028" s="19"/>
      <c r="BA1028" s="19"/>
      <c r="BB1028" s="19"/>
      <c r="BC1028" s="19"/>
      <c r="BD1028" s="19"/>
      <c r="BE1028" s="19"/>
      <c r="BF1028" s="19"/>
      <c r="BG1028" s="19"/>
    </row>
    <row r="1029" customFormat="false" ht="15" hidden="false" customHeight="true" outlineLevel="0" collapsed="false">
      <c r="AK1029" s="19"/>
      <c r="AL1029" s="19"/>
      <c r="AM1029" s="19"/>
      <c r="AN1029" s="19"/>
      <c r="AO1029" s="19"/>
      <c r="AP1029" s="19"/>
      <c r="AQ1029" s="19"/>
      <c r="AR1029" s="19"/>
      <c r="AS1029" s="19"/>
      <c r="AT1029" s="19"/>
      <c r="AU1029" s="19"/>
      <c r="AV1029" s="19"/>
      <c r="AW1029" s="19"/>
      <c r="AX1029" s="19"/>
      <c r="AY1029" s="19"/>
      <c r="AZ1029" s="19"/>
      <c r="BA1029" s="19"/>
      <c r="BB1029" s="19"/>
      <c r="BC1029" s="19"/>
      <c r="BD1029" s="19"/>
      <c r="BE1029" s="19"/>
      <c r="BF1029" s="19"/>
      <c r="BG1029" s="19"/>
    </row>
    <row r="1030" customFormat="false" ht="15" hidden="false" customHeight="true" outlineLevel="0" collapsed="false">
      <c r="AK1030" s="19"/>
      <c r="AL1030" s="19"/>
      <c r="AM1030" s="19"/>
      <c r="AN1030" s="19"/>
      <c r="AO1030" s="19"/>
      <c r="AP1030" s="19"/>
      <c r="AQ1030" s="19"/>
      <c r="AR1030" s="19"/>
      <c r="AS1030" s="19"/>
      <c r="AT1030" s="19"/>
      <c r="AU1030" s="19"/>
      <c r="AV1030" s="19"/>
      <c r="AW1030" s="19"/>
      <c r="AX1030" s="19"/>
      <c r="AY1030" s="19"/>
      <c r="AZ1030" s="19"/>
      <c r="BA1030" s="19"/>
      <c r="BB1030" s="19"/>
      <c r="BC1030" s="19"/>
      <c r="BD1030" s="19"/>
      <c r="BE1030" s="19"/>
      <c r="BF1030" s="19"/>
      <c r="BG1030" s="19"/>
    </row>
    <row r="1031" customFormat="false" ht="15" hidden="false" customHeight="true" outlineLevel="0" collapsed="false">
      <c r="AK1031" s="19"/>
      <c r="AL1031" s="19"/>
      <c r="AM1031" s="19"/>
      <c r="AN1031" s="19"/>
      <c r="AO1031" s="19"/>
      <c r="AP1031" s="19"/>
      <c r="AQ1031" s="19"/>
      <c r="AR1031" s="19"/>
      <c r="AS1031" s="19"/>
      <c r="AT1031" s="19"/>
      <c r="AU1031" s="19"/>
      <c r="AV1031" s="19"/>
      <c r="AW1031" s="19"/>
      <c r="AX1031" s="19"/>
      <c r="AY1031" s="19"/>
      <c r="AZ1031" s="19"/>
      <c r="BA1031" s="19"/>
      <c r="BB1031" s="19"/>
      <c r="BC1031" s="19"/>
      <c r="BD1031" s="19"/>
      <c r="BE1031" s="19"/>
      <c r="BF1031" s="19"/>
      <c r="BG1031" s="19"/>
    </row>
    <row r="1032" customFormat="false" ht="15" hidden="false" customHeight="true" outlineLevel="0" collapsed="false">
      <c r="AK1032" s="19"/>
      <c r="AL1032" s="19"/>
      <c r="AM1032" s="19"/>
      <c r="AN1032" s="19"/>
      <c r="AO1032" s="19"/>
      <c r="AP1032" s="19"/>
      <c r="AQ1032" s="19"/>
      <c r="AR1032" s="19"/>
      <c r="AS1032" s="19"/>
      <c r="AT1032" s="19"/>
      <c r="AU1032" s="19"/>
      <c r="AV1032" s="19"/>
      <c r="AW1032" s="19"/>
      <c r="AX1032" s="19"/>
      <c r="AY1032" s="19"/>
      <c r="AZ1032" s="19"/>
      <c r="BA1032" s="19"/>
      <c r="BB1032" s="19"/>
      <c r="BC1032" s="19"/>
      <c r="BD1032" s="19"/>
      <c r="BE1032" s="19"/>
      <c r="BF1032" s="19"/>
      <c r="BG1032" s="19"/>
    </row>
    <row r="1033" customFormat="false" ht="15" hidden="false" customHeight="true" outlineLevel="0" collapsed="false">
      <c r="AK1033" s="19"/>
      <c r="AL1033" s="19"/>
      <c r="AM1033" s="19"/>
      <c r="AN1033" s="19"/>
      <c r="AO1033" s="19"/>
      <c r="AP1033" s="19"/>
      <c r="AQ1033" s="19"/>
      <c r="AR1033" s="19"/>
      <c r="AS1033" s="19"/>
      <c r="AT1033" s="19"/>
      <c r="AU1033" s="19"/>
      <c r="AV1033" s="19"/>
      <c r="AW1033" s="19"/>
      <c r="AX1033" s="19"/>
      <c r="AY1033" s="19"/>
      <c r="AZ1033" s="19"/>
      <c r="BA1033" s="19"/>
      <c r="BB1033" s="19"/>
      <c r="BC1033" s="19"/>
      <c r="BD1033" s="19"/>
      <c r="BE1033" s="19"/>
      <c r="BF1033" s="19"/>
      <c r="BG1033" s="19"/>
    </row>
    <row r="1034" customFormat="false" ht="15" hidden="false" customHeight="true" outlineLevel="0" collapsed="false">
      <c r="AK1034" s="19"/>
      <c r="AL1034" s="19"/>
      <c r="AM1034" s="19"/>
      <c r="AN1034" s="19"/>
      <c r="AO1034" s="19"/>
      <c r="AP1034" s="19"/>
      <c r="AQ1034" s="19"/>
      <c r="AR1034" s="19"/>
      <c r="AS1034" s="19"/>
      <c r="AT1034" s="19"/>
      <c r="AU1034" s="19"/>
      <c r="AV1034" s="19"/>
      <c r="AW1034" s="19"/>
      <c r="AX1034" s="19"/>
      <c r="AY1034" s="19"/>
      <c r="AZ1034" s="19"/>
      <c r="BA1034" s="19"/>
      <c r="BB1034" s="19"/>
      <c r="BC1034" s="19"/>
      <c r="BD1034" s="19"/>
      <c r="BE1034" s="19"/>
      <c r="BF1034" s="19"/>
      <c r="BG1034" s="19"/>
    </row>
    <row r="1035" customFormat="false" ht="15" hidden="false" customHeight="true" outlineLevel="0" collapsed="false">
      <c r="AK1035" s="19"/>
      <c r="AL1035" s="19"/>
      <c r="AM1035" s="19"/>
      <c r="AN1035" s="19"/>
      <c r="AO1035" s="19"/>
      <c r="AP1035" s="19"/>
      <c r="AQ1035" s="19"/>
      <c r="AR1035" s="19"/>
      <c r="AS1035" s="19"/>
      <c r="AT1035" s="19"/>
      <c r="AU1035" s="19"/>
      <c r="AV1035" s="19"/>
      <c r="AW1035" s="19"/>
      <c r="AX1035" s="19"/>
      <c r="AY1035" s="19"/>
      <c r="AZ1035" s="19"/>
      <c r="BA1035" s="19"/>
      <c r="BB1035" s="19"/>
      <c r="BC1035" s="19"/>
      <c r="BD1035" s="19"/>
      <c r="BE1035" s="19"/>
      <c r="BF1035" s="19"/>
      <c r="BG1035" s="19"/>
    </row>
    <row r="1036" customFormat="false" ht="15" hidden="false" customHeight="true" outlineLevel="0" collapsed="false">
      <c r="AK1036" s="19"/>
      <c r="AL1036" s="19"/>
      <c r="AM1036" s="19"/>
      <c r="AN1036" s="19"/>
      <c r="AO1036" s="19"/>
      <c r="AP1036" s="19"/>
      <c r="AQ1036" s="19"/>
      <c r="AR1036" s="19"/>
      <c r="AS1036" s="19"/>
      <c r="AT1036" s="19"/>
      <c r="AU1036" s="19"/>
      <c r="AV1036" s="19"/>
      <c r="AW1036" s="19"/>
      <c r="AX1036" s="19"/>
      <c r="AY1036" s="19"/>
      <c r="AZ1036" s="19"/>
      <c r="BA1036" s="19"/>
      <c r="BB1036" s="19"/>
      <c r="BC1036" s="19"/>
      <c r="BD1036" s="19"/>
      <c r="BE1036" s="19"/>
      <c r="BF1036" s="19"/>
      <c r="BG1036" s="19"/>
    </row>
    <row r="1037" customFormat="false" ht="15" hidden="false" customHeight="true" outlineLevel="0" collapsed="false">
      <c r="AK1037" s="19"/>
      <c r="AL1037" s="19"/>
      <c r="AM1037" s="19"/>
      <c r="AN1037" s="19"/>
      <c r="AO1037" s="19"/>
      <c r="AP1037" s="19"/>
      <c r="AQ1037" s="19"/>
      <c r="AR1037" s="19"/>
      <c r="AS1037" s="19"/>
      <c r="AT1037" s="19"/>
      <c r="AU1037" s="19"/>
      <c r="AV1037" s="19"/>
      <c r="AW1037" s="19"/>
      <c r="AX1037" s="19"/>
      <c r="AY1037" s="19"/>
      <c r="AZ1037" s="19"/>
      <c r="BA1037" s="19"/>
      <c r="BB1037" s="19"/>
      <c r="BC1037" s="19"/>
      <c r="BD1037" s="19"/>
      <c r="BE1037" s="19"/>
      <c r="BF1037" s="19"/>
      <c r="BG1037" s="19"/>
    </row>
    <row r="1038" customFormat="false" ht="15" hidden="false" customHeight="true" outlineLevel="0" collapsed="false">
      <c r="AK1038" s="19"/>
      <c r="AL1038" s="19"/>
      <c r="AM1038" s="19"/>
      <c r="AN1038" s="19"/>
      <c r="AO1038" s="19"/>
      <c r="AP1038" s="19"/>
      <c r="AQ1038" s="19"/>
      <c r="AR1038" s="19"/>
      <c r="AS1038" s="19"/>
      <c r="AT1038" s="19"/>
      <c r="AU1038" s="19"/>
      <c r="AV1038" s="19"/>
      <c r="AW1038" s="19"/>
      <c r="AX1038" s="19"/>
      <c r="AY1038" s="19"/>
      <c r="AZ1038" s="19"/>
      <c r="BA1038" s="19"/>
      <c r="BB1038" s="19"/>
      <c r="BC1038" s="19"/>
      <c r="BD1038" s="19"/>
      <c r="BE1038" s="19"/>
      <c r="BF1038" s="19"/>
      <c r="BG1038" s="19"/>
    </row>
    <row r="1039" customFormat="false" ht="15" hidden="false" customHeight="true" outlineLevel="0" collapsed="false">
      <c r="AK1039" s="19"/>
      <c r="AL1039" s="19"/>
      <c r="AM1039" s="19"/>
      <c r="AN1039" s="19"/>
      <c r="AO1039" s="19"/>
      <c r="AP1039" s="19"/>
      <c r="AQ1039" s="19"/>
      <c r="AR1039" s="19"/>
      <c r="AS1039" s="19"/>
      <c r="AT1039" s="19"/>
      <c r="AU1039" s="19"/>
      <c r="AV1039" s="19"/>
      <c r="AW1039" s="19"/>
      <c r="AX1039" s="19"/>
      <c r="AY1039" s="19"/>
      <c r="AZ1039" s="19"/>
      <c r="BA1039" s="19"/>
      <c r="BB1039" s="19"/>
      <c r="BC1039" s="19"/>
      <c r="BD1039" s="19"/>
      <c r="BE1039" s="19"/>
      <c r="BF1039" s="19"/>
      <c r="BG1039" s="19"/>
    </row>
    <row r="1040" customFormat="false" ht="15" hidden="false" customHeight="true" outlineLevel="0" collapsed="false">
      <c r="AK1040" s="19"/>
      <c r="AL1040" s="19"/>
      <c r="AM1040" s="19"/>
      <c r="AN1040" s="19"/>
      <c r="AO1040" s="19"/>
      <c r="AP1040" s="19"/>
      <c r="AQ1040" s="19"/>
      <c r="AR1040" s="19"/>
      <c r="AS1040" s="19"/>
      <c r="AT1040" s="19"/>
      <c r="AU1040" s="19"/>
      <c r="AV1040" s="19"/>
      <c r="AW1040" s="19"/>
      <c r="AX1040" s="19"/>
      <c r="AY1040" s="19"/>
      <c r="AZ1040" s="19"/>
      <c r="BA1040" s="19"/>
      <c r="BB1040" s="19"/>
      <c r="BC1040" s="19"/>
      <c r="BD1040" s="19"/>
      <c r="BE1040" s="19"/>
      <c r="BF1040" s="19"/>
      <c r="BG1040" s="19"/>
    </row>
    <row r="1041" customFormat="false" ht="15" hidden="false" customHeight="true" outlineLevel="0" collapsed="false">
      <c r="AK1041" s="19"/>
      <c r="AL1041" s="19"/>
      <c r="AM1041" s="19"/>
      <c r="AN1041" s="19"/>
      <c r="AO1041" s="19"/>
      <c r="AP1041" s="19"/>
      <c r="AQ1041" s="19"/>
      <c r="AR1041" s="19"/>
      <c r="AS1041" s="19"/>
      <c r="AT1041" s="19"/>
      <c r="AU1041" s="19"/>
      <c r="AV1041" s="19"/>
      <c r="AW1041" s="19"/>
      <c r="AX1041" s="19"/>
      <c r="AY1041" s="19"/>
      <c r="AZ1041" s="19"/>
      <c r="BA1041" s="19"/>
      <c r="BB1041" s="19"/>
      <c r="BC1041" s="19"/>
      <c r="BD1041" s="19"/>
      <c r="BE1041" s="19"/>
      <c r="BF1041" s="19"/>
      <c r="BG1041" s="19"/>
    </row>
    <row r="1042" customFormat="false" ht="15" hidden="false" customHeight="true" outlineLevel="0" collapsed="false">
      <c r="AK1042" s="19"/>
      <c r="AL1042" s="19"/>
      <c r="AM1042" s="19"/>
      <c r="AN1042" s="19"/>
      <c r="AO1042" s="19"/>
      <c r="AP1042" s="19"/>
      <c r="AQ1042" s="19"/>
      <c r="AR1042" s="19"/>
      <c r="AS1042" s="19"/>
      <c r="AT1042" s="19"/>
      <c r="AU1042" s="19"/>
      <c r="AV1042" s="19"/>
      <c r="AW1042" s="19"/>
      <c r="AX1042" s="19"/>
      <c r="AY1042" s="19"/>
      <c r="AZ1042" s="19"/>
      <c r="BA1042" s="19"/>
      <c r="BB1042" s="19"/>
      <c r="BC1042" s="19"/>
      <c r="BD1042" s="19"/>
      <c r="BE1042" s="19"/>
      <c r="BF1042" s="19"/>
      <c r="BG1042" s="19"/>
    </row>
    <row r="1043" customFormat="false" ht="15" hidden="false" customHeight="true" outlineLevel="0" collapsed="false">
      <c r="AK1043" s="19"/>
      <c r="AL1043" s="19"/>
      <c r="AM1043" s="19"/>
      <c r="AN1043" s="19"/>
      <c r="AO1043" s="19"/>
      <c r="AP1043" s="19"/>
      <c r="AQ1043" s="19"/>
      <c r="AR1043" s="19"/>
      <c r="AS1043" s="19"/>
      <c r="AT1043" s="19"/>
      <c r="AU1043" s="19"/>
      <c r="AV1043" s="19"/>
      <c r="AW1043" s="19"/>
      <c r="AX1043" s="19"/>
      <c r="AY1043" s="19"/>
      <c r="AZ1043" s="19"/>
      <c r="BA1043" s="19"/>
      <c r="BB1043" s="19"/>
      <c r="BC1043" s="19"/>
      <c r="BD1043" s="19"/>
      <c r="BE1043" s="19"/>
      <c r="BF1043" s="19"/>
      <c r="BG1043" s="19"/>
    </row>
    <row r="1044" customFormat="false" ht="15" hidden="false" customHeight="true" outlineLevel="0" collapsed="false">
      <c r="AK1044" s="19"/>
      <c r="AL1044" s="19"/>
      <c r="AM1044" s="19"/>
      <c r="AN1044" s="19"/>
      <c r="AO1044" s="19"/>
      <c r="AP1044" s="19"/>
      <c r="AQ1044" s="19"/>
      <c r="AR1044" s="19"/>
      <c r="AS1044" s="19"/>
      <c r="AT1044" s="19"/>
      <c r="AU1044" s="19"/>
      <c r="AV1044" s="19"/>
      <c r="AW1044" s="19"/>
      <c r="AX1044" s="19"/>
      <c r="AY1044" s="19"/>
      <c r="AZ1044" s="19"/>
      <c r="BA1044" s="19"/>
      <c r="BB1044" s="19"/>
      <c r="BC1044" s="19"/>
      <c r="BD1044" s="19"/>
      <c r="BE1044" s="19"/>
      <c r="BF1044" s="19"/>
      <c r="BG1044" s="19"/>
    </row>
    <row r="1045" customFormat="false" ht="15" hidden="false" customHeight="true" outlineLevel="0" collapsed="false">
      <c r="AK1045" s="19"/>
      <c r="AL1045" s="19"/>
      <c r="AM1045" s="19"/>
      <c r="AN1045" s="19"/>
      <c r="AO1045" s="19"/>
      <c r="AP1045" s="19"/>
      <c r="AQ1045" s="19"/>
      <c r="AR1045" s="19"/>
      <c r="AS1045" s="19"/>
      <c r="AT1045" s="19"/>
      <c r="AU1045" s="19"/>
      <c r="AV1045" s="19"/>
      <c r="AW1045" s="19"/>
      <c r="AX1045" s="19"/>
      <c r="AY1045" s="19"/>
      <c r="AZ1045" s="19"/>
      <c r="BA1045" s="19"/>
      <c r="BB1045" s="19"/>
      <c r="BC1045" s="19"/>
      <c r="BD1045" s="19"/>
      <c r="BE1045" s="19"/>
      <c r="BF1045" s="19"/>
      <c r="BG1045" s="19"/>
    </row>
    <row r="1046" customFormat="false" ht="15" hidden="false" customHeight="true" outlineLevel="0" collapsed="false">
      <c r="AK1046" s="19"/>
      <c r="AL1046" s="19"/>
      <c r="AM1046" s="19"/>
      <c r="AN1046" s="19"/>
      <c r="AO1046" s="19"/>
      <c r="AP1046" s="19"/>
      <c r="AQ1046" s="19"/>
      <c r="AR1046" s="19"/>
      <c r="AS1046" s="19"/>
      <c r="AT1046" s="19"/>
      <c r="AU1046" s="19"/>
      <c r="AV1046" s="19"/>
      <c r="AW1046" s="19"/>
      <c r="AX1046" s="19"/>
      <c r="AY1046" s="19"/>
      <c r="AZ1046" s="19"/>
      <c r="BA1046" s="19"/>
      <c r="BB1046" s="19"/>
      <c r="BC1046" s="19"/>
      <c r="BD1046" s="19"/>
      <c r="BE1046" s="19"/>
      <c r="BF1046" s="19"/>
      <c r="BG1046" s="19"/>
    </row>
    <row r="1047" customFormat="false" ht="15" hidden="false" customHeight="true" outlineLevel="0" collapsed="false">
      <c r="AK1047" s="19"/>
      <c r="AL1047" s="19"/>
      <c r="AM1047" s="19"/>
      <c r="AN1047" s="19"/>
      <c r="AO1047" s="19"/>
      <c r="AP1047" s="19"/>
      <c r="AQ1047" s="19"/>
      <c r="AR1047" s="19"/>
      <c r="AS1047" s="19"/>
      <c r="AT1047" s="19"/>
      <c r="AU1047" s="19"/>
      <c r="AV1047" s="19"/>
      <c r="AW1047" s="19"/>
      <c r="AX1047" s="19"/>
      <c r="AY1047" s="19"/>
      <c r="AZ1047" s="19"/>
      <c r="BA1047" s="19"/>
      <c r="BB1047" s="19"/>
      <c r="BC1047" s="19"/>
      <c r="BD1047" s="19"/>
      <c r="BE1047" s="19"/>
      <c r="BF1047" s="19"/>
      <c r="BG1047" s="19"/>
    </row>
    <row r="1048" customFormat="false" ht="15" hidden="false" customHeight="true" outlineLevel="0" collapsed="false">
      <c r="AK1048" s="19"/>
      <c r="AL1048" s="19"/>
      <c r="AM1048" s="19"/>
      <c r="AN1048" s="19"/>
      <c r="AO1048" s="19"/>
      <c r="AP1048" s="19"/>
      <c r="AQ1048" s="19"/>
      <c r="AR1048" s="19"/>
      <c r="AS1048" s="19"/>
      <c r="AT1048" s="19"/>
      <c r="AU1048" s="19"/>
      <c r="AV1048" s="19"/>
      <c r="AW1048" s="19"/>
      <c r="AX1048" s="19"/>
      <c r="AY1048" s="19"/>
      <c r="AZ1048" s="19"/>
      <c r="BA1048" s="19"/>
      <c r="BB1048" s="19"/>
      <c r="BC1048" s="19"/>
      <c r="BD1048" s="19"/>
      <c r="BE1048" s="19"/>
      <c r="BF1048" s="19"/>
      <c r="BG1048" s="19"/>
    </row>
    <row r="1049" customFormat="false" ht="15" hidden="false" customHeight="true" outlineLevel="0" collapsed="false">
      <c r="AK1049" s="19"/>
      <c r="AL1049" s="19"/>
      <c r="AM1049" s="19"/>
      <c r="AN1049" s="19"/>
      <c r="AO1049" s="19"/>
      <c r="AP1049" s="19"/>
      <c r="AQ1049" s="19"/>
      <c r="AR1049" s="19"/>
      <c r="AS1049" s="19"/>
      <c r="AT1049" s="19"/>
      <c r="AU1049" s="19"/>
      <c r="AV1049" s="19"/>
      <c r="AW1049" s="19"/>
      <c r="AX1049" s="19"/>
      <c r="AY1049" s="19"/>
      <c r="AZ1049" s="19"/>
      <c r="BA1049" s="19"/>
      <c r="BB1049" s="19"/>
      <c r="BC1049" s="19"/>
      <c r="BD1049" s="19"/>
      <c r="BE1049" s="19"/>
      <c r="BF1049" s="19"/>
      <c r="BG1049" s="19"/>
    </row>
    <row r="1050" customFormat="false" ht="15" hidden="false" customHeight="true" outlineLevel="0" collapsed="false">
      <c r="AK1050" s="19"/>
      <c r="AL1050" s="19"/>
      <c r="AM1050" s="19"/>
      <c r="AN1050" s="19"/>
      <c r="AO1050" s="19"/>
      <c r="AP1050" s="19"/>
      <c r="AQ1050" s="19"/>
      <c r="AR1050" s="19"/>
      <c r="AS1050" s="19"/>
      <c r="AT1050" s="19"/>
      <c r="AU1050" s="19"/>
      <c r="AV1050" s="19"/>
      <c r="AW1050" s="19"/>
      <c r="AX1050" s="19"/>
      <c r="AY1050" s="19"/>
      <c r="AZ1050" s="19"/>
      <c r="BA1050" s="19"/>
      <c r="BB1050" s="19"/>
      <c r="BC1050" s="19"/>
      <c r="BD1050" s="19"/>
      <c r="BE1050" s="19"/>
      <c r="BF1050" s="19"/>
      <c r="BG1050" s="19"/>
    </row>
    <row r="1051" customFormat="false" ht="15" hidden="false" customHeight="true" outlineLevel="0" collapsed="false">
      <c r="AK1051" s="19"/>
      <c r="AL1051" s="19"/>
      <c r="AM1051" s="19"/>
      <c r="AN1051" s="19"/>
      <c r="AO1051" s="19"/>
      <c r="AP1051" s="19"/>
      <c r="AQ1051" s="19"/>
      <c r="AR1051" s="19"/>
      <c r="AS1051" s="19"/>
      <c r="AT1051" s="19"/>
      <c r="AU1051" s="19"/>
      <c r="AV1051" s="19"/>
      <c r="AW1051" s="19"/>
      <c r="AX1051" s="19"/>
      <c r="AY1051" s="19"/>
      <c r="AZ1051" s="19"/>
      <c r="BA1051" s="19"/>
      <c r="BB1051" s="19"/>
      <c r="BC1051" s="19"/>
      <c r="BD1051" s="19"/>
      <c r="BE1051" s="19"/>
      <c r="BF1051" s="19"/>
      <c r="BG1051" s="19"/>
    </row>
    <row r="1052" customFormat="false" ht="15" hidden="false" customHeight="true" outlineLevel="0" collapsed="false">
      <c r="AK1052" s="19"/>
      <c r="AL1052" s="19"/>
      <c r="AM1052" s="19"/>
      <c r="AN1052" s="19"/>
      <c r="AO1052" s="19"/>
      <c r="AP1052" s="19"/>
      <c r="AQ1052" s="19"/>
      <c r="AR1052" s="19"/>
      <c r="AS1052" s="19"/>
      <c r="AT1052" s="19"/>
      <c r="AU1052" s="19"/>
      <c r="AV1052" s="19"/>
      <c r="AW1052" s="19"/>
      <c r="AX1052" s="19"/>
      <c r="AY1052" s="19"/>
      <c r="AZ1052" s="19"/>
      <c r="BA1052" s="19"/>
      <c r="BB1052" s="19"/>
      <c r="BC1052" s="19"/>
      <c r="BD1052" s="19"/>
      <c r="BE1052" s="19"/>
      <c r="BF1052" s="19"/>
      <c r="BG1052" s="19"/>
    </row>
    <row r="1053" customFormat="false" ht="15" hidden="false" customHeight="true" outlineLevel="0" collapsed="false">
      <c r="AK1053" s="19"/>
      <c r="AL1053" s="19"/>
      <c r="AM1053" s="19"/>
      <c r="AN1053" s="19"/>
      <c r="AO1053" s="19"/>
      <c r="AP1053" s="19"/>
      <c r="AQ1053" s="19"/>
      <c r="AR1053" s="19"/>
      <c r="AS1053" s="19"/>
      <c r="AT1053" s="19"/>
      <c r="AU1053" s="19"/>
      <c r="AV1053" s="19"/>
      <c r="AW1053" s="19"/>
      <c r="AX1053" s="19"/>
      <c r="AY1053" s="19"/>
      <c r="AZ1053" s="19"/>
      <c r="BA1053" s="19"/>
      <c r="BB1053" s="19"/>
      <c r="BC1053" s="19"/>
      <c r="BD1053" s="19"/>
      <c r="BE1053" s="19"/>
      <c r="BF1053" s="19"/>
      <c r="BG1053" s="19"/>
    </row>
    <row r="1054" customFormat="false" ht="15" hidden="false" customHeight="true" outlineLevel="0" collapsed="false">
      <c r="AK1054" s="19"/>
      <c r="AL1054" s="19"/>
      <c r="AM1054" s="19"/>
      <c r="AN1054" s="19"/>
      <c r="AO1054" s="19"/>
      <c r="AP1054" s="19"/>
      <c r="AQ1054" s="19"/>
      <c r="AR1054" s="19"/>
      <c r="AS1054" s="19"/>
      <c r="AT1054" s="19"/>
      <c r="AU1054" s="19"/>
      <c r="AV1054" s="19"/>
      <c r="AW1054" s="19"/>
      <c r="AX1054" s="19"/>
      <c r="AY1054" s="19"/>
      <c r="AZ1054" s="19"/>
      <c r="BA1054" s="19"/>
      <c r="BB1054" s="19"/>
      <c r="BC1054" s="19"/>
      <c r="BD1054" s="19"/>
      <c r="BE1054" s="19"/>
      <c r="BF1054" s="19"/>
      <c r="BG1054" s="19"/>
    </row>
    <row r="1055" customFormat="false" ht="15" hidden="false" customHeight="true" outlineLevel="0" collapsed="false">
      <c r="AK1055" s="19"/>
      <c r="AL1055" s="19"/>
      <c r="AM1055" s="19"/>
      <c r="AN1055" s="19"/>
      <c r="AO1055" s="19"/>
      <c r="AP1055" s="19"/>
      <c r="AQ1055" s="19"/>
      <c r="AR1055" s="19"/>
      <c r="AS1055" s="19"/>
      <c r="AT1055" s="19"/>
      <c r="AU1055" s="19"/>
      <c r="AV1055" s="19"/>
      <c r="AW1055" s="19"/>
      <c r="AX1055" s="19"/>
      <c r="AY1055" s="19"/>
      <c r="AZ1055" s="19"/>
      <c r="BA1055" s="19"/>
      <c r="BB1055" s="19"/>
      <c r="BC1055" s="19"/>
      <c r="BD1055" s="19"/>
      <c r="BE1055" s="19"/>
      <c r="BF1055" s="19"/>
      <c r="BG1055" s="19"/>
    </row>
    <row r="1056" customFormat="false" ht="15" hidden="false" customHeight="true" outlineLevel="0" collapsed="false">
      <c r="AK1056" s="19"/>
      <c r="AL1056" s="19"/>
      <c r="AM1056" s="19"/>
      <c r="AN1056" s="19"/>
      <c r="AO1056" s="19"/>
      <c r="AP1056" s="19"/>
      <c r="AQ1056" s="19"/>
      <c r="AR1056" s="19"/>
      <c r="AS1056" s="19"/>
      <c r="AT1056" s="19"/>
      <c r="AU1056" s="19"/>
      <c r="AV1056" s="19"/>
      <c r="AW1056" s="19"/>
      <c r="AX1056" s="19"/>
      <c r="AY1056" s="19"/>
      <c r="AZ1056" s="19"/>
      <c r="BA1056" s="19"/>
      <c r="BB1056" s="19"/>
      <c r="BC1056" s="19"/>
      <c r="BD1056" s="19"/>
      <c r="BE1056" s="19"/>
      <c r="BF1056" s="19"/>
      <c r="BG1056" s="19"/>
    </row>
    <row r="1057" customFormat="false" ht="15" hidden="false" customHeight="true" outlineLevel="0" collapsed="false">
      <c r="AK1057" s="19"/>
      <c r="AL1057" s="19"/>
      <c r="AM1057" s="19"/>
      <c r="AN1057" s="19"/>
      <c r="AO1057" s="19"/>
      <c r="AP1057" s="19"/>
      <c r="AQ1057" s="19"/>
      <c r="AR1057" s="19"/>
      <c r="AS1057" s="19"/>
      <c r="AT1057" s="19"/>
      <c r="AU1057" s="19"/>
      <c r="AV1057" s="19"/>
      <c r="AW1057" s="19"/>
      <c r="AX1057" s="19"/>
      <c r="AY1057" s="19"/>
      <c r="AZ1057" s="19"/>
      <c r="BA1057" s="19"/>
      <c r="BB1057" s="19"/>
      <c r="BC1057" s="19"/>
      <c r="BD1057" s="19"/>
      <c r="BE1057" s="19"/>
      <c r="BF1057" s="19"/>
      <c r="BG1057" s="19"/>
    </row>
    <row r="1058" customFormat="false" ht="15" hidden="false" customHeight="true" outlineLevel="0" collapsed="false">
      <c r="AK1058" s="19"/>
      <c r="AL1058" s="19"/>
      <c r="AM1058" s="19"/>
      <c r="AN1058" s="19"/>
      <c r="AO1058" s="19"/>
      <c r="AP1058" s="19"/>
      <c r="AQ1058" s="19"/>
      <c r="AR1058" s="19"/>
      <c r="AS1058" s="19"/>
      <c r="AT1058" s="19"/>
      <c r="AU1058" s="19"/>
      <c r="AV1058" s="19"/>
      <c r="AW1058" s="19"/>
      <c r="AX1058" s="19"/>
      <c r="AY1058" s="19"/>
      <c r="AZ1058" s="19"/>
      <c r="BA1058" s="19"/>
      <c r="BB1058" s="19"/>
      <c r="BC1058" s="19"/>
      <c r="BD1058" s="19"/>
      <c r="BE1058" s="19"/>
      <c r="BF1058" s="19"/>
      <c r="BG1058" s="19"/>
    </row>
    <row r="1059" customFormat="false" ht="15" hidden="false" customHeight="true" outlineLevel="0" collapsed="false">
      <c r="AK1059" s="19"/>
      <c r="AL1059" s="19"/>
      <c r="AM1059" s="19"/>
      <c r="AN1059" s="19"/>
      <c r="AO1059" s="19"/>
      <c r="AP1059" s="19"/>
      <c r="AQ1059" s="19"/>
      <c r="AR1059" s="19"/>
      <c r="AS1059" s="19"/>
      <c r="AT1059" s="19"/>
      <c r="AU1059" s="19"/>
      <c r="AV1059" s="19"/>
      <c r="AW1059" s="19"/>
      <c r="AX1059" s="19"/>
      <c r="AY1059" s="19"/>
      <c r="AZ1059" s="19"/>
      <c r="BA1059" s="19"/>
      <c r="BB1059" s="19"/>
      <c r="BC1059" s="19"/>
      <c r="BD1059" s="19"/>
      <c r="BE1059" s="19"/>
      <c r="BF1059" s="19"/>
      <c r="BG1059" s="19"/>
    </row>
    <row r="1060" customFormat="false" ht="15" hidden="false" customHeight="true" outlineLevel="0" collapsed="false">
      <c r="AK1060" s="19"/>
      <c r="AL1060" s="19"/>
      <c r="AM1060" s="19"/>
      <c r="AN1060" s="19"/>
      <c r="AO1060" s="19"/>
      <c r="AP1060" s="19"/>
      <c r="AQ1060" s="19"/>
      <c r="AR1060" s="19"/>
      <c r="AS1060" s="19"/>
      <c r="AT1060" s="19"/>
      <c r="AU1060" s="19"/>
      <c r="AV1060" s="19"/>
      <c r="AW1060" s="19"/>
      <c r="AX1060" s="19"/>
      <c r="AY1060" s="19"/>
      <c r="AZ1060" s="19"/>
      <c r="BA1060" s="19"/>
      <c r="BB1060" s="19"/>
      <c r="BC1060" s="19"/>
      <c r="BD1060" s="19"/>
      <c r="BE1060" s="19"/>
      <c r="BF1060" s="19"/>
      <c r="BG1060" s="19"/>
    </row>
    <row r="1061" customFormat="false" ht="15" hidden="false" customHeight="true" outlineLevel="0" collapsed="false">
      <c r="AK1061" s="19"/>
      <c r="AL1061" s="19"/>
      <c r="AM1061" s="19"/>
      <c r="AN1061" s="19"/>
      <c r="AO1061" s="19"/>
      <c r="AP1061" s="19"/>
      <c r="AQ1061" s="19"/>
      <c r="AR1061" s="19"/>
      <c r="AS1061" s="19"/>
      <c r="AT1061" s="19"/>
      <c r="AU1061" s="19"/>
      <c r="AV1061" s="19"/>
      <c r="AW1061" s="19"/>
      <c r="AX1061" s="19"/>
      <c r="AY1061" s="19"/>
      <c r="AZ1061" s="19"/>
      <c r="BA1061" s="19"/>
      <c r="BB1061" s="19"/>
      <c r="BC1061" s="19"/>
      <c r="BD1061" s="19"/>
      <c r="BE1061" s="19"/>
      <c r="BF1061" s="19"/>
      <c r="BG1061" s="19"/>
    </row>
    <row r="1062" customFormat="false" ht="15" hidden="false" customHeight="true" outlineLevel="0" collapsed="false">
      <c r="AK1062" s="19"/>
      <c r="AL1062" s="19"/>
      <c r="AM1062" s="19"/>
      <c r="AN1062" s="19"/>
      <c r="AO1062" s="19"/>
      <c r="AP1062" s="19"/>
      <c r="AQ1062" s="19"/>
      <c r="AR1062" s="19"/>
      <c r="AS1062" s="19"/>
      <c r="AT1062" s="19"/>
      <c r="AU1062" s="19"/>
      <c r="AV1062" s="19"/>
      <c r="AW1062" s="19"/>
      <c r="AX1062" s="19"/>
      <c r="AY1062" s="19"/>
      <c r="AZ1062" s="19"/>
      <c r="BA1062" s="19"/>
      <c r="BB1062" s="19"/>
      <c r="BC1062" s="19"/>
      <c r="BD1062" s="19"/>
      <c r="BE1062" s="19"/>
      <c r="BF1062" s="19"/>
      <c r="BG1062" s="19"/>
    </row>
    <row r="1063" customFormat="false" ht="15" hidden="false" customHeight="true" outlineLevel="0" collapsed="false">
      <c r="AK1063" s="19"/>
      <c r="AL1063" s="19"/>
      <c r="AM1063" s="19"/>
      <c r="AN1063" s="19"/>
      <c r="AO1063" s="19"/>
      <c r="AP1063" s="19"/>
      <c r="AQ1063" s="19"/>
      <c r="AR1063" s="19"/>
      <c r="AS1063" s="19"/>
      <c r="AT1063" s="19"/>
      <c r="AU1063" s="19"/>
      <c r="AV1063" s="19"/>
      <c r="AW1063" s="19"/>
      <c r="AX1063" s="19"/>
      <c r="AY1063" s="19"/>
      <c r="AZ1063" s="19"/>
      <c r="BA1063" s="19"/>
      <c r="BB1063" s="19"/>
      <c r="BC1063" s="19"/>
      <c r="BD1063" s="19"/>
      <c r="BE1063" s="19"/>
      <c r="BF1063" s="19"/>
      <c r="BG1063" s="19"/>
    </row>
    <row r="1064" customFormat="false" ht="15" hidden="false" customHeight="true" outlineLevel="0" collapsed="false">
      <c r="AK1064" s="19"/>
      <c r="AL1064" s="19"/>
      <c r="AM1064" s="19"/>
      <c r="AN1064" s="19"/>
      <c r="AO1064" s="19"/>
      <c r="AP1064" s="19"/>
      <c r="AQ1064" s="19"/>
      <c r="AR1064" s="19"/>
      <c r="AS1064" s="19"/>
      <c r="AT1064" s="19"/>
      <c r="AU1064" s="19"/>
      <c r="AV1064" s="19"/>
      <c r="AW1064" s="19"/>
      <c r="AX1064" s="19"/>
      <c r="AY1064" s="19"/>
      <c r="AZ1064" s="19"/>
      <c r="BA1064" s="19"/>
      <c r="BB1064" s="19"/>
      <c r="BC1064" s="19"/>
      <c r="BD1064" s="19"/>
      <c r="BE1064" s="19"/>
      <c r="BF1064" s="19"/>
      <c r="BG1064" s="19"/>
    </row>
    <row r="1065" customFormat="false" ht="15" hidden="false" customHeight="true" outlineLevel="0" collapsed="false">
      <c r="AK1065" s="19"/>
      <c r="AL1065" s="19"/>
      <c r="AM1065" s="19"/>
      <c r="AN1065" s="19"/>
      <c r="AO1065" s="19"/>
      <c r="AP1065" s="19"/>
      <c r="AQ1065" s="19"/>
      <c r="AR1065" s="19"/>
      <c r="AS1065" s="19"/>
      <c r="AT1065" s="19"/>
      <c r="AU1065" s="19"/>
      <c r="AV1065" s="19"/>
      <c r="AW1065" s="19"/>
      <c r="AX1065" s="19"/>
      <c r="AY1065" s="19"/>
      <c r="AZ1065" s="19"/>
      <c r="BA1065" s="19"/>
      <c r="BB1065" s="19"/>
      <c r="BC1065" s="19"/>
      <c r="BD1065" s="19"/>
      <c r="BE1065" s="19"/>
      <c r="BF1065" s="19"/>
      <c r="BG1065" s="19"/>
    </row>
    <row r="1066" customFormat="false" ht="15" hidden="false" customHeight="true" outlineLevel="0" collapsed="false">
      <c r="AK1066" s="19"/>
      <c r="AL1066" s="19"/>
      <c r="AM1066" s="19"/>
      <c r="AN1066" s="19"/>
      <c r="AO1066" s="19"/>
      <c r="AP1066" s="19"/>
      <c r="AQ1066" s="19"/>
      <c r="AR1066" s="19"/>
      <c r="AS1066" s="19"/>
      <c r="AT1066" s="19"/>
      <c r="AU1066" s="19"/>
      <c r="AV1066" s="19"/>
      <c r="AW1066" s="19"/>
      <c r="AX1066" s="19"/>
      <c r="AY1066" s="19"/>
      <c r="AZ1066" s="19"/>
      <c r="BA1066" s="19"/>
      <c r="BB1066" s="19"/>
      <c r="BC1066" s="19"/>
      <c r="BD1066" s="19"/>
      <c r="BE1066" s="19"/>
      <c r="BF1066" s="19"/>
      <c r="BG1066" s="19"/>
    </row>
    <row r="1067" customFormat="false" ht="15" hidden="false" customHeight="true" outlineLevel="0" collapsed="false">
      <c r="AK1067" s="19"/>
      <c r="AL1067" s="19"/>
      <c r="AM1067" s="19"/>
      <c r="AN1067" s="19"/>
      <c r="AO1067" s="19"/>
      <c r="AP1067" s="19"/>
      <c r="AQ1067" s="19"/>
      <c r="AR1067" s="19"/>
      <c r="AS1067" s="19"/>
      <c r="AT1067" s="19"/>
      <c r="AU1067" s="19"/>
      <c r="AV1067" s="19"/>
      <c r="AW1067" s="19"/>
      <c r="AX1067" s="19"/>
      <c r="AY1067" s="19"/>
      <c r="AZ1067" s="19"/>
      <c r="BA1067" s="19"/>
      <c r="BB1067" s="19"/>
      <c r="BC1067" s="19"/>
      <c r="BD1067" s="19"/>
      <c r="BE1067" s="19"/>
      <c r="BF1067" s="19"/>
      <c r="BG1067" s="19"/>
    </row>
    <row r="1068" customFormat="false" ht="15" hidden="false" customHeight="true" outlineLevel="0" collapsed="false">
      <c r="AK1068" s="19"/>
      <c r="AL1068" s="19"/>
      <c r="AM1068" s="19"/>
      <c r="AN1068" s="19"/>
      <c r="AO1068" s="19"/>
      <c r="AP1068" s="19"/>
      <c r="AQ1068" s="19"/>
      <c r="AR1068" s="19"/>
      <c r="AS1068" s="19"/>
      <c r="AT1068" s="19"/>
      <c r="AU1068" s="19"/>
      <c r="AV1068" s="19"/>
      <c r="AW1068" s="19"/>
      <c r="AX1068" s="19"/>
      <c r="AY1068" s="19"/>
      <c r="AZ1068" s="19"/>
      <c r="BA1068" s="19"/>
      <c r="BB1068" s="19"/>
      <c r="BC1068" s="19"/>
      <c r="BD1068" s="19"/>
      <c r="BE1068" s="19"/>
      <c r="BF1068" s="19"/>
      <c r="BG1068" s="19"/>
    </row>
    <row r="1069" customFormat="false" ht="15" hidden="false" customHeight="true" outlineLevel="0" collapsed="false">
      <c r="AK1069" s="19"/>
      <c r="AL1069" s="19"/>
      <c r="AM1069" s="19"/>
      <c r="AN1069" s="19"/>
      <c r="AO1069" s="19"/>
      <c r="AP1069" s="19"/>
      <c r="AQ1069" s="19"/>
      <c r="AR1069" s="19"/>
      <c r="AS1069" s="19"/>
      <c r="AT1069" s="19"/>
      <c r="AU1069" s="19"/>
      <c r="AV1069" s="19"/>
      <c r="AW1069" s="19"/>
      <c r="AX1069" s="19"/>
      <c r="AY1069" s="19"/>
      <c r="AZ1069" s="19"/>
      <c r="BA1069" s="19"/>
      <c r="BB1069" s="19"/>
      <c r="BC1069" s="19"/>
      <c r="BD1069" s="19"/>
      <c r="BE1069" s="19"/>
      <c r="BF1069" s="19"/>
      <c r="BG1069" s="19"/>
    </row>
    <row r="1070" customFormat="false" ht="15" hidden="false" customHeight="true" outlineLevel="0" collapsed="false">
      <c r="AK1070" s="19"/>
      <c r="AL1070" s="19"/>
      <c r="AM1070" s="19"/>
      <c r="AN1070" s="19"/>
      <c r="AO1070" s="19"/>
      <c r="AP1070" s="19"/>
      <c r="AQ1070" s="19"/>
      <c r="AR1070" s="19"/>
      <c r="AS1070" s="19"/>
      <c r="AT1070" s="19"/>
      <c r="AU1070" s="19"/>
      <c r="AV1070" s="19"/>
      <c r="AW1070" s="19"/>
      <c r="AX1070" s="19"/>
      <c r="AY1070" s="19"/>
      <c r="AZ1070" s="19"/>
      <c r="BA1070" s="19"/>
      <c r="BB1070" s="19"/>
      <c r="BC1070" s="19"/>
      <c r="BD1070" s="19"/>
      <c r="BE1070" s="19"/>
      <c r="BF1070" s="19"/>
      <c r="BG1070" s="19"/>
    </row>
    <row r="1071" customFormat="false" ht="15" hidden="false" customHeight="true" outlineLevel="0" collapsed="false">
      <c r="AK1071" s="19"/>
      <c r="AL1071" s="19"/>
      <c r="AM1071" s="19"/>
      <c r="AN1071" s="19"/>
      <c r="AO1071" s="19"/>
      <c r="AP1071" s="19"/>
      <c r="AQ1071" s="19"/>
      <c r="AR1071" s="19"/>
      <c r="AS1071" s="19"/>
      <c r="AT1071" s="19"/>
      <c r="AU1071" s="19"/>
      <c r="AV1071" s="19"/>
      <c r="AW1071" s="19"/>
      <c r="AX1071" s="19"/>
      <c r="AY1071" s="19"/>
      <c r="AZ1071" s="19"/>
      <c r="BA1071" s="19"/>
      <c r="BB1071" s="19"/>
      <c r="BC1071" s="19"/>
      <c r="BD1071" s="19"/>
      <c r="BE1071" s="19"/>
      <c r="BF1071" s="19"/>
      <c r="BG1071" s="19"/>
    </row>
    <row r="1072" customFormat="false" ht="15" hidden="false" customHeight="true" outlineLevel="0" collapsed="false">
      <c r="AK1072" s="19"/>
      <c r="AL1072" s="19"/>
      <c r="AM1072" s="19"/>
      <c r="AN1072" s="19"/>
      <c r="AO1072" s="19"/>
      <c r="AP1072" s="19"/>
      <c r="AQ1072" s="19"/>
      <c r="AR1072" s="19"/>
      <c r="AS1072" s="19"/>
      <c r="AT1072" s="19"/>
      <c r="AU1072" s="19"/>
      <c r="AV1072" s="19"/>
      <c r="AW1072" s="19"/>
      <c r="AX1072" s="19"/>
      <c r="AY1072" s="19"/>
      <c r="AZ1072" s="19"/>
      <c r="BA1072" s="19"/>
      <c r="BB1072" s="19"/>
      <c r="BC1072" s="19"/>
      <c r="BD1072" s="19"/>
      <c r="BE1072" s="19"/>
      <c r="BF1072" s="19"/>
      <c r="BG1072" s="19"/>
    </row>
    <row r="1073" customFormat="false" ht="15" hidden="false" customHeight="true" outlineLevel="0" collapsed="false">
      <c r="AK1073" s="19"/>
      <c r="AL1073" s="19"/>
      <c r="AM1073" s="19"/>
      <c r="AN1073" s="19"/>
      <c r="AO1073" s="19"/>
      <c r="AP1073" s="19"/>
      <c r="AQ1073" s="19"/>
      <c r="AR1073" s="19"/>
      <c r="AS1073" s="19"/>
      <c r="AT1073" s="19"/>
      <c r="AU1073" s="19"/>
      <c r="AV1073" s="19"/>
      <c r="AW1073" s="19"/>
      <c r="AX1073" s="19"/>
      <c r="AY1073" s="19"/>
      <c r="AZ1073" s="19"/>
      <c r="BA1073" s="19"/>
      <c r="BB1073" s="19"/>
      <c r="BC1073" s="19"/>
      <c r="BD1073" s="19"/>
      <c r="BE1073" s="19"/>
      <c r="BF1073" s="19"/>
      <c r="BG1073" s="19"/>
    </row>
    <row r="1074" customFormat="false" ht="15" hidden="false" customHeight="true" outlineLevel="0" collapsed="false">
      <c r="AK1074" s="19"/>
      <c r="AL1074" s="19"/>
      <c r="AM1074" s="19"/>
      <c r="AN1074" s="19"/>
      <c r="AO1074" s="19"/>
      <c r="AP1074" s="19"/>
      <c r="AQ1074" s="19"/>
      <c r="AR1074" s="19"/>
      <c r="AS1074" s="19"/>
      <c r="AT1074" s="19"/>
      <c r="AU1074" s="19"/>
      <c r="AV1074" s="19"/>
      <c r="AW1074" s="19"/>
      <c r="AX1074" s="19"/>
      <c r="AY1074" s="19"/>
      <c r="AZ1074" s="19"/>
      <c r="BA1074" s="19"/>
      <c r="BB1074" s="19"/>
      <c r="BC1074" s="19"/>
      <c r="BD1074" s="19"/>
      <c r="BE1074" s="19"/>
      <c r="BF1074" s="19"/>
      <c r="BG1074" s="19"/>
    </row>
    <row r="1075" customFormat="false" ht="15" hidden="false" customHeight="true" outlineLevel="0" collapsed="false">
      <c r="AK1075" s="19"/>
      <c r="AL1075" s="19"/>
      <c r="AM1075" s="19"/>
      <c r="AN1075" s="19"/>
      <c r="AO1075" s="19"/>
      <c r="AP1075" s="19"/>
      <c r="AQ1075" s="19"/>
      <c r="AR1075" s="19"/>
      <c r="AS1075" s="19"/>
      <c r="AT1075" s="19"/>
      <c r="AU1075" s="19"/>
      <c r="AV1075" s="19"/>
      <c r="AW1075" s="19"/>
      <c r="AX1075" s="19"/>
      <c r="AY1075" s="19"/>
      <c r="AZ1075" s="19"/>
      <c r="BA1075" s="19"/>
      <c r="BB1075" s="19"/>
      <c r="BC1075" s="19"/>
      <c r="BD1075" s="19"/>
      <c r="BE1075" s="19"/>
      <c r="BF1075" s="19"/>
      <c r="BG1075" s="19"/>
    </row>
    <row r="1076" customFormat="false" ht="15" hidden="false" customHeight="true" outlineLevel="0" collapsed="false">
      <c r="AK1076" s="19"/>
      <c r="AL1076" s="19"/>
      <c r="AM1076" s="19"/>
      <c r="AN1076" s="19"/>
      <c r="AO1076" s="19"/>
      <c r="AP1076" s="19"/>
      <c r="AQ1076" s="19"/>
      <c r="AR1076" s="19"/>
      <c r="AS1076" s="19"/>
      <c r="AT1076" s="19"/>
      <c r="AU1076" s="19"/>
      <c r="AV1076" s="19"/>
      <c r="AW1076" s="19"/>
      <c r="AX1076" s="19"/>
      <c r="AY1076" s="19"/>
      <c r="AZ1076" s="19"/>
      <c r="BA1076" s="19"/>
      <c r="BB1076" s="19"/>
      <c r="BC1076" s="19"/>
      <c r="BD1076" s="19"/>
      <c r="BE1076" s="19"/>
      <c r="BF1076" s="19"/>
      <c r="BG1076" s="19"/>
    </row>
    <row r="1077" customFormat="false" ht="15" hidden="false" customHeight="true" outlineLevel="0" collapsed="false">
      <c r="AK1077" s="19"/>
      <c r="AL1077" s="19"/>
      <c r="AM1077" s="19"/>
      <c r="AN1077" s="19"/>
      <c r="AO1077" s="19"/>
      <c r="AP1077" s="19"/>
      <c r="AQ1077" s="19"/>
      <c r="AR1077" s="19"/>
      <c r="AS1077" s="19"/>
      <c r="AT1077" s="19"/>
      <c r="AU1077" s="19"/>
      <c r="AV1077" s="19"/>
      <c r="AW1077" s="19"/>
      <c r="AX1077" s="19"/>
      <c r="AY1077" s="19"/>
      <c r="AZ1077" s="19"/>
      <c r="BA1077" s="19"/>
      <c r="BB1077" s="19"/>
      <c r="BC1077" s="19"/>
      <c r="BD1077" s="19"/>
      <c r="BE1077" s="19"/>
      <c r="BF1077" s="19"/>
      <c r="BG1077" s="19"/>
    </row>
    <row r="1078" customFormat="false" ht="15" hidden="false" customHeight="true" outlineLevel="0" collapsed="false">
      <c r="AK1078" s="19"/>
      <c r="AL1078" s="19"/>
      <c r="AM1078" s="19"/>
      <c r="AN1078" s="19"/>
      <c r="AO1078" s="19"/>
      <c r="AP1078" s="19"/>
      <c r="AQ1078" s="19"/>
      <c r="AR1078" s="19"/>
      <c r="AS1078" s="19"/>
      <c r="AT1078" s="19"/>
      <c r="AU1078" s="19"/>
      <c r="AV1078" s="19"/>
      <c r="AW1078" s="19"/>
      <c r="AX1078" s="19"/>
      <c r="AY1078" s="19"/>
      <c r="AZ1078" s="19"/>
      <c r="BA1078" s="19"/>
      <c r="BB1078" s="19"/>
      <c r="BC1078" s="19"/>
      <c r="BD1078" s="19"/>
      <c r="BE1078" s="19"/>
      <c r="BF1078" s="19"/>
      <c r="BG1078" s="19"/>
    </row>
    <row r="1079" customFormat="false" ht="15" hidden="false" customHeight="true" outlineLevel="0" collapsed="false">
      <c r="AK1079" s="19"/>
      <c r="AL1079" s="19"/>
      <c r="AM1079" s="19"/>
      <c r="AN1079" s="19"/>
      <c r="AO1079" s="19"/>
      <c r="AP1079" s="19"/>
      <c r="AQ1079" s="19"/>
      <c r="AR1079" s="19"/>
      <c r="AS1079" s="19"/>
      <c r="AT1079" s="19"/>
      <c r="AU1079" s="19"/>
      <c r="AV1079" s="19"/>
      <c r="AW1079" s="19"/>
      <c r="AX1079" s="19"/>
      <c r="AY1079" s="19"/>
      <c r="AZ1079" s="19"/>
      <c r="BA1079" s="19"/>
      <c r="BB1079" s="19"/>
      <c r="BC1079" s="19"/>
      <c r="BD1079" s="19"/>
      <c r="BE1079" s="19"/>
      <c r="BF1079" s="19"/>
      <c r="BG1079" s="19"/>
    </row>
    <row r="1080" customFormat="false" ht="15" hidden="false" customHeight="true" outlineLevel="0" collapsed="false">
      <c r="AK1080" s="19"/>
      <c r="AL1080" s="19"/>
      <c r="AM1080" s="19"/>
      <c r="AN1080" s="19"/>
      <c r="AO1080" s="19"/>
      <c r="AP1080" s="19"/>
      <c r="AQ1080" s="19"/>
      <c r="AR1080" s="19"/>
      <c r="AS1080" s="19"/>
      <c r="AT1080" s="19"/>
      <c r="AU1080" s="19"/>
      <c r="AV1080" s="19"/>
      <c r="AW1080" s="19"/>
      <c r="AX1080" s="19"/>
      <c r="AY1080" s="19"/>
      <c r="AZ1080" s="19"/>
      <c r="BA1080" s="19"/>
      <c r="BB1080" s="19"/>
      <c r="BC1080" s="19"/>
      <c r="BD1080" s="19"/>
      <c r="BE1080" s="19"/>
      <c r="BF1080" s="19"/>
      <c r="BG1080" s="19"/>
    </row>
    <row r="1081" customFormat="false" ht="15" hidden="false" customHeight="true" outlineLevel="0" collapsed="false">
      <c r="AK1081" s="19"/>
      <c r="AL1081" s="19"/>
      <c r="AM1081" s="19"/>
      <c r="AN1081" s="19"/>
      <c r="AO1081" s="19"/>
      <c r="AP1081" s="19"/>
      <c r="AQ1081" s="19"/>
      <c r="AR1081" s="19"/>
      <c r="AS1081" s="19"/>
      <c r="AT1081" s="19"/>
      <c r="AU1081" s="19"/>
      <c r="AV1081" s="19"/>
      <c r="AW1081" s="19"/>
      <c r="AX1081" s="19"/>
      <c r="AY1081" s="19"/>
      <c r="AZ1081" s="19"/>
      <c r="BA1081" s="19"/>
      <c r="BB1081" s="19"/>
      <c r="BC1081" s="19"/>
      <c r="BD1081" s="19"/>
      <c r="BE1081" s="19"/>
      <c r="BF1081" s="19"/>
      <c r="BG1081" s="19"/>
    </row>
    <row r="1082" customFormat="false" ht="15" hidden="false" customHeight="true" outlineLevel="0" collapsed="false">
      <c r="AK1082" s="19"/>
      <c r="AL1082" s="19"/>
      <c r="AM1082" s="19"/>
      <c r="AN1082" s="19"/>
      <c r="AO1082" s="19"/>
      <c r="AP1082" s="19"/>
      <c r="AQ1082" s="19"/>
      <c r="AR1082" s="19"/>
      <c r="AS1082" s="19"/>
      <c r="AT1082" s="19"/>
      <c r="AU1082" s="19"/>
      <c r="AV1082" s="19"/>
      <c r="AW1082" s="19"/>
      <c r="AX1082" s="19"/>
      <c r="AY1082" s="19"/>
      <c r="AZ1082" s="19"/>
      <c r="BA1082" s="19"/>
      <c r="BB1082" s="19"/>
      <c r="BC1082" s="19"/>
      <c r="BD1082" s="19"/>
      <c r="BE1082" s="19"/>
      <c r="BF1082" s="19"/>
      <c r="BG1082" s="19"/>
    </row>
    <row r="1083" customFormat="false" ht="15" hidden="false" customHeight="true" outlineLevel="0" collapsed="false">
      <c r="AK1083" s="19"/>
      <c r="AL1083" s="19"/>
      <c r="AM1083" s="19"/>
      <c r="AN1083" s="19"/>
      <c r="AO1083" s="19"/>
      <c r="AP1083" s="19"/>
      <c r="AQ1083" s="19"/>
      <c r="AR1083" s="19"/>
      <c r="AS1083" s="19"/>
      <c r="AT1083" s="19"/>
      <c r="AU1083" s="19"/>
      <c r="AV1083" s="19"/>
      <c r="AW1083" s="19"/>
      <c r="AX1083" s="19"/>
      <c r="AY1083" s="19"/>
      <c r="AZ1083" s="19"/>
      <c r="BA1083" s="19"/>
      <c r="BB1083" s="19"/>
      <c r="BC1083" s="19"/>
      <c r="BD1083" s="19"/>
      <c r="BE1083" s="19"/>
      <c r="BF1083" s="19"/>
      <c r="BG1083" s="19"/>
    </row>
    <row r="1084" customFormat="false" ht="15" hidden="false" customHeight="true" outlineLevel="0" collapsed="false">
      <c r="AK1084" s="19"/>
      <c r="AL1084" s="19"/>
      <c r="AM1084" s="19"/>
      <c r="AN1084" s="19"/>
      <c r="AO1084" s="19"/>
      <c r="AP1084" s="19"/>
      <c r="AQ1084" s="19"/>
      <c r="AR1084" s="19"/>
      <c r="AS1084" s="19"/>
      <c r="AT1084" s="19"/>
      <c r="AU1084" s="19"/>
      <c r="AV1084" s="19"/>
      <c r="AW1084" s="19"/>
      <c r="AX1084" s="19"/>
      <c r="AY1084" s="19"/>
      <c r="AZ1084" s="19"/>
      <c r="BA1084" s="19"/>
      <c r="BB1084" s="19"/>
      <c r="BC1084" s="19"/>
      <c r="BD1084" s="19"/>
      <c r="BE1084" s="19"/>
      <c r="BF1084" s="19"/>
      <c r="BG1084" s="19"/>
    </row>
    <row r="1085" customFormat="false" ht="15" hidden="false" customHeight="true" outlineLevel="0" collapsed="false">
      <c r="AK1085" s="19"/>
      <c r="AL1085" s="19"/>
      <c r="AM1085" s="19"/>
      <c r="AN1085" s="19"/>
      <c r="AO1085" s="19"/>
      <c r="AP1085" s="19"/>
      <c r="AQ1085" s="19"/>
      <c r="AR1085" s="19"/>
      <c r="AS1085" s="19"/>
      <c r="AT1085" s="19"/>
      <c r="AU1085" s="19"/>
      <c r="AV1085" s="19"/>
      <c r="AW1085" s="19"/>
      <c r="AX1085" s="19"/>
      <c r="AY1085" s="19"/>
      <c r="AZ1085" s="19"/>
      <c r="BA1085" s="19"/>
      <c r="BB1085" s="19"/>
      <c r="BC1085" s="19"/>
      <c r="BD1085" s="19"/>
      <c r="BE1085" s="19"/>
      <c r="BF1085" s="19"/>
      <c r="BG1085" s="19"/>
    </row>
    <row r="1086" customFormat="false" ht="15" hidden="false" customHeight="true" outlineLevel="0" collapsed="false">
      <c r="AK1086" s="19"/>
      <c r="AL1086" s="19"/>
      <c r="AM1086" s="19"/>
      <c r="AN1086" s="19"/>
      <c r="AO1086" s="19"/>
      <c r="AP1086" s="19"/>
      <c r="AQ1086" s="19"/>
      <c r="AR1086" s="19"/>
      <c r="AS1086" s="19"/>
      <c r="AT1086" s="19"/>
      <c r="AU1086" s="19"/>
      <c r="AV1086" s="19"/>
      <c r="AW1086" s="19"/>
      <c r="AX1086" s="19"/>
      <c r="AY1086" s="19"/>
      <c r="AZ1086" s="19"/>
      <c r="BA1086" s="19"/>
      <c r="BB1086" s="19"/>
      <c r="BC1086" s="19"/>
      <c r="BD1086" s="19"/>
      <c r="BE1086" s="19"/>
      <c r="BF1086" s="19"/>
      <c r="BG1086" s="19"/>
    </row>
    <row r="1087" customFormat="false" ht="15" hidden="false" customHeight="true" outlineLevel="0" collapsed="false">
      <c r="AK1087" s="19"/>
      <c r="AL1087" s="19"/>
      <c r="AM1087" s="19"/>
      <c r="AN1087" s="19"/>
      <c r="AO1087" s="19"/>
      <c r="AP1087" s="19"/>
      <c r="AQ1087" s="19"/>
      <c r="AR1087" s="19"/>
      <c r="AS1087" s="19"/>
      <c r="AT1087" s="19"/>
      <c r="AU1087" s="19"/>
      <c r="AV1087" s="19"/>
      <c r="AW1087" s="19"/>
      <c r="AX1087" s="19"/>
      <c r="AY1087" s="19"/>
      <c r="AZ1087" s="19"/>
      <c r="BA1087" s="19"/>
      <c r="BB1087" s="19"/>
      <c r="BC1087" s="19"/>
      <c r="BD1087" s="19"/>
      <c r="BE1087" s="19"/>
      <c r="BF1087" s="19"/>
      <c r="BG1087" s="19"/>
    </row>
    <row r="1088" customFormat="false" ht="15" hidden="false" customHeight="true" outlineLevel="0" collapsed="false">
      <c r="AK1088" s="19"/>
      <c r="AL1088" s="19"/>
      <c r="AM1088" s="19"/>
      <c r="AN1088" s="19"/>
      <c r="AO1088" s="19"/>
      <c r="AP1088" s="19"/>
      <c r="AQ1088" s="19"/>
      <c r="AR1088" s="19"/>
      <c r="AS1088" s="19"/>
      <c r="AT1088" s="19"/>
      <c r="AU1088" s="19"/>
      <c r="AV1088" s="19"/>
      <c r="AW1088" s="19"/>
      <c r="AX1088" s="19"/>
      <c r="AY1088" s="19"/>
      <c r="AZ1088" s="19"/>
      <c r="BA1088" s="19"/>
      <c r="BB1088" s="19"/>
      <c r="BC1088" s="19"/>
      <c r="BD1088" s="19"/>
      <c r="BE1088" s="19"/>
      <c r="BF1088" s="19"/>
      <c r="BG1088" s="19"/>
    </row>
    <row r="1089" customFormat="false" ht="15" hidden="false" customHeight="true" outlineLevel="0" collapsed="false">
      <c r="AK1089" s="19"/>
      <c r="AL1089" s="19"/>
      <c r="AM1089" s="19"/>
      <c r="AN1089" s="19"/>
      <c r="AO1089" s="19"/>
      <c r="AP1089" s="19"/>
      <c r="AQ1089" s="19"/>
      <c r="AR1089" s="19"/>
      <c r="AS1089" s="19"/>
      <c r="AT1089" s="19"/>
      <c r="AU1089" s="19"/>
      <c r="AV1089" s="19"/>
      <c r="AW1089" s="19"/>
      <c r="AX1089" s="19"/>
      <c r="AY1089" s="19"/>
      <c r="AZ1089" s="19"/>
      <c r="BA1089" s="19"/>
      <c r="BB1089" s="19"/>
      <c r="BC1089" s="19"/>
      <c r="BD1089" s="19"/>
      <c r="BE1089" s="19"/>
      <c r="BF1089" s="19"/>
      <c r="BG1089" s="19"/>
    </row>
    <row r="1090" customFormat="false" ht="15" hidden="false" customHeight="true" outlineLevel="0" collapsed="false">
      <c r="AK1090" s="19"/>
      <c r="AL1090" s="19"/>
      <c r="AM1090" s="19"/>
      <c r="AN1090" s="19"/>
      <c r="AO1090" s="19"/>
      <c r="AP1090" s="19"/>
      <c r="AQ1090" s="19"/>
      <c r="AR1090" s="19"/>
      <c r="AS1090" s="19"/>
      <c r="AT1090" s="19"/>
      <c r="AU1090" s="19"/>
      <c r="AV1090" s="19"/>
      <c r="AW1090" s="19"/>
      <c r="AX1090" s="19"/>
      <c r="AY1090" s="19"/>
      <c r="AZ1090" s="19"/>
      <c r="BA1090" s="19"/>
      <c r="BB1090" s="19"/>
      <c r="BC1090" s="19"/>
      <c r="BD1090" s="19"/>
      <c r="BE1090" s="19"/>
      <c r="BF1090" s="19"/>
      <c r="BG1090" s="19"/>
    </row>
    <row r="1091" customFormat="false" ht="15" hidden="false" customHeight="true" outlineLevel="0" collapsed="false">
      <c r="AK1091" s="19"/>
      <c r="AL1091" s="19"/>
      <c r="AM1091" s="19"/>
      <c r="AN1091" s="19"/>
      <c r="AO1091" s="19"/>
      <c r="AP1091" s="19"/>
      <c r="AQ1091" s="19"/>
      <c r="AR1091" s="19"/>
      <c r="AS1091" s="19"/>
      <c r="AT1091" s="19"/>
      <c r="AU1091" s="19"/>
      <c r="AV1091" s="19"/>
      <c r="AW1091" s="19"/>
      <c r="AX1091" s="19"/>
      <c r="AY1091" s="19"/>
      <c r="AZ1091" s="19"/>
      <c r="BA1091" s="19"/>
      <c r="BB1091" s="19"/>
      <c r="BC1091" s="19"/>
      <c r="BD1091" s="19"/>
      <c r="BE1091" s="19"/>
      <c r="BF1091" s="19"/>
      <c r="BG1091" s="19"/>
    </row>
    <row r="1092" customFormat="false" ht="15" hidden="false" customHeight="true" outlineLevel="0" collapsed="false">
      <c r="AK1092" s="19"/>
      <c r="AL1092" s="19"/>
      <c r="AM1092" s="19"/>
      <c r="AN1092" s="19"/>
      <c r="AO1092" s="19"/>
      <c r="AP1092" s="19"/>
      <c r="AQ1092" s="19"/>
      <c r="AR1092" s="19"/>
      <c r="AS1092" s="19"/>
      <c r="AT1092" s="19"/>
      <c r="AU1092" s="19"/>
      <c r="AV1092" s="19"/>
      <c r="AW1092" s="19"/>
      <c r="AX1092" s="19"/>
      <c r="AY1092" s="19"/>
      <c r="AZ1092" s="19"/>
      <c r="BA1092" s="19"/>
      <c r="BB1092" s="19"/>
      <c r="BC1092" s="19"/>
      <c r="BD1092" s="19"/>
      <c r="BE1092" s="19"/>
      <c r="BF1092" s="19"/>
      <c r="BG1092" s="19"/>
    </row>
    <row r="1093" customFormat="false" ht="15" hidden="false" customHeight="true" outlineLevel="0" collapsed="false">
      <c r="AK1093" s="19"/>
      <c r="AL1093" s="19"/>
      <c r="AM1093" s="19"/>
      <c r="AN1093" s="19"/>
      <c r="AO1093" s="19"/>
      <c r="AP1093" s="19"/>
      <c r="AQ1093" s="19"/>
      <c r="AR1093" s="19"/>
      <c r="AS1093" s="19"/>
      <c r="AT1093" s="19"/>
      <c r="AU1093" s="19"/>
      <c r="AV1093" s="19"/>
      <c r="AW1093" s="19"/>
      <c r="AX1093" s="19"/>
      <c r="AY1093" s="19"/>
      <c r="AZ1093" s="19"/>
      <c r="BA1093" s="19"/>
      <c r="BB1093" s="19"/>
      <c r="BC1093" s="19"/>
      <c r="BD1093" s="19"/>
      <c r="BE1093" s="19"/>
      <c r="BF1093" s="19"/>
      <c r="BG1093" s="19"/>
    </row>
    <row r="1094" customFormat="false" ht="15" hidden="false" customHeight="true" outlineLevel="0" collapsed="false">
      <c r="AK1094" s="19"/>
      <c r="AL1094" s="19"/>
      <c r="AM1094" s="19"/>
      <c r="AN1094" s="19"/>
      <c r="AO1094" s="19"/>
      <c r="AP1094" s="19"/>
      <c r="AQ1094" s="19"/>
      <c r="AR1094" s="19"/>
      <c r="AS1094" s="19"/>
      <c r="AT1094" s="19"/>
      <c r="AU1094" s="19"/>
      <c r="AV1094" s="19"/>
      <c r="AW1094" s="19"/>
      <c r="AX1094" s="19"/>
      <c r="AY1094" s="19"/>
      <c r="AZ1094" s="19"/>
      <c r="BA1094" s="19"/>
      <c r="BB1094" s="19"/>
      <c r="BC1094" s="19"/>
      <c r="BD1094" s="19"/>
      <c r="BE1094" s="19"/>
      <c r="BF1094" s="19"/>
      <c r="BG1094" s="19"/>
    </row>
    <row r="1095" customFormat="false" ht="15" hidden="false" customHeight="true" outlineLevel="0" collapsed="false">
      <c r="AK1095" s="19"/>
      <c r="AL1095" s="19"/>
      <c r="AM1095" s="19"/>
      <c r="AN1095" s="19"/>
      <c r="AO1095" s="19"/>
      <c r="AP1095" s="19"/>
      <c r="AQ1095" s="19"/>
      <c r="AR1095" s="19"/>
      <c r="AS1095" s="19"/>
      <c r="AT1095" s="19"/>
      <c r="AU1095" s="19"/>
      <c r="AV1095" s="19"/>
      <c r="AW1095" s="19"/>
      <c r="AX1095" s="19"/>
      <c r="AY1095" s="19"/>
      <c r="AZ1095" s="19"/>
      <c r="BA1095" s="19"/>
      <c r="BB1095" s="19"/>
      <c r="BC1095" s="19"/>
      <c r="BD1095" s="19"/>
      <c r="BE1095" s="19"/>
      <c r="BF1095" s="19"/>
      <c r="BG1095" s="19"/>
    </row>
    <row r="1096" customFormat="false" ht="15" hidden="false" customHeight="true" outlineLevel="0" collapsed="false">
      <c r="AK1096" s="19"/>
      <c r="AL1096" s="19"/>
      <c r="AM1096" s="19"/>
      <c r="AN1096" s="19"/>
      <c r="AO1096" s="19"/>
      <c r="AP1096" s="19"/>
      <c r="AQ1096" s="19"/>
      <c r="AR1096" s="19"/>
      <c r="AS1096" s="19"/>
      <c r="AT1096" s="19"/>
      <c r="AU1096" s="19"/>
      <c r="AV1096" s="19"/>
      <c r="AW1096" s="19"/>
      <c r="AX1096" s="19"/>
      <c r="AY1096" s="19"/>
      <c r="AZ1096" s="19"/>
      <c r="BA1096" s="19"/>
      <c r="BB1096" s="19"/>
      <c r="BC1096" s="19"/>
      <c r="BD1096" s="19"/>
      <c r="BE1096" s="19"/>
      <c r="BF1096" s="19"/>
      <c r="BG1096" s="19"/>
    </row>
    <row r="1097" customFormat="false" ht="15" hidden="false" customHeight="true" outlineLevel="0" collapsed="false">
      <c r="AK1097" s="19"/>
      <c r="AL1097" s="19"/>
      <c r="AM1097" s="19"/>
      <c r="AN1097" s="19"/>
      <c r="AO1097" s="19"/>
      <c r="AP1097" s="19"/>
      <c r="AQ1097" s="19"/>
      <c r="AR1097" s="19"/>
      <c r="AS1097" s="19"/>
      <c r="AT1097" s="19"/>
      <c r="AU1097" s="19"/>
      <c r="AV1097" s="19"/>
      <c r="AW1097" s="19"/>
      <c r="AX1097" s="19"/>
      <c r="AY1097" s="19"/>
      <c r="AZ1097" s="19"/>
      <c r="BA1097" s="19"/>
      <c r="BB1097" s="19"/>
      <c r="BC1097" s="19"/>
      <c r="BD1097" s="19"/>
      <c r="BE1097" s="19"/>
      <c r="BF1097" s="19"/>
      <c r="BG1097" s="19"/>
    </row>
    <row r="1098" customFormat="false" ht="15" hidden="false" customHeight="true" outlineLevel="0" collapsed="false">
      <c r="AK1098" s="19"/>
      <c r="AL1098" s="19"/>
      <c r="AM1098" s="19"/>
      <c r="AN1098" s="19"/>
      <c r="AO1098" s="19"/>
      <c r="AP1098" s="19"/>
      <c r="AQ1098" s="19"/>
      <c r="AR1098" s="19"/>
      <c r="AS1098" s="19"/>
      <c r="AT1098" s="19"/>
      <c r="AU1098" s="19"/>
      <c r="AV1098" s="19"/>
      <c r="AW1098" s="19"/>
      <c r="AX1098" s="19"/>
      <c r="AY1098" s="19"/>
      <c r="AZ1098" s="19"/>
      <c r="BA1098" s="19"/>
      <c r="BB1098" s="19"/>
      <c r="BC1098" s="19"/>
      <c r="BD1098" s="19"/>
      <c r="BE1098" s="19"/>
      <c r="BF1098" s="19"/>
      <c r="BG1098" s="19"/>
    </row>
    <row r="1099" customFormat="false" ht="15" hidden="false" customHeight="true" outlineLevel="0" collapsed="false">
      <c r="AK1099" s="19"/>
      <c r="AL1099" s="19"/>
      <c r="AM1099" s="19"/>
      <c r="AN1099" s="19"/>
      <c r="AO1099" s="19"/>
      <c r="AP1099" s="19"/>
      <c r="AQ1099" s="19"/>
      <c r="AR1099" s="19"/>
      <c r="AS1099" s="19"/>
      <c r="AT1099" s="19"/>
      <c r="AU1099" s="19"/>
      <c r="AV1099" s="19"/>
      <c r="AW1099" s="19"/>
      <c r="AX1099" s="19"/>
      <c r="AY1099" s="19"/>
      <c r="AZ1099" s="19"/>
      <c r="BA1099" s="19"/>
      <c r="BB1099" s="19"/>
      <c r="BC1099" s="19"/>
      <c r="BD1099" s="19"/>
      <c r="BE1099" s="19"/>
      <c r="BF1099" s="19"/>
      <c r="BG1099" s="19"/>
    </row>
    <row r="1100" customFormat="false" ht="15" hidden="false" customHeight="true" outlineLevel="0" collapsed="false">
      <c r="AK1100" s="19"/>
      <c r="AL1100" s="19"/>
      <c r="AM1100" s="19"/>
      <c r="AN1100" s="19"/>
      <c r="AO1100" s="19"/>
      <c r="AP1100" s="19"/>
      <c r="AQ1100" s="19"/>
      <c r="AR1100" s="19"/>
      <c r="AS1100" s="19"/>
      <c r="AT1100" s="19"/>
      <c r="AU1100" s="19"/>
      <c r="AV1100" s="19"/>
      <c r="AW1100" s="19"/>
      <c r="AX1100" s="19"/>
      <c r="AY1100" s="19"/>
      <c r="AZ1100" s="19"/>
      <c r="BA1100" s="19"/>
      <c r="BB1100" s="19"/>
      <c r="BC1100" s="19"/>
      <c r="BD1100" s="19"/>
      <c r="BE1100" s="19"/>
      <c r="BF1100" s="19"/>
      <c r="BG1100" s="19"/>
    </row>
    <row r="1101" customFormat="false" ht="15" hidden="false" customHeight="true" outlineLevel="0" collapsed="false">
      <c r="AK1101" s="19"/>
      <c r="AL1101" s="19"/>
      <c r="AM1101" s="19"/>
      <c r="AN1101" s="19"/>
      <c r="AO1101" s="19"/>
      <c r="AP1101" s="19"/>
      <c r="AQ1101" s="19"/>
      <c r="AR1101" s="19"/>
      <c r="AS1101" s="19"/>
      <c r="AT1101" s="19"/>
      <c r="AU1101" s="19"/>
      <c r="AV1101" s="19"/>
      <c r="AW1101" s="19"/>
      <c r="AX1101" s="19"/>
      <c r="AY1101" s="19"/>
      <c r="AZ1101" s="19"/>
      <c r="BA1101" s="19"/>
      <c r="BB1101" s="19"/>
      <c r="BC1101" s="19"/>
      <c r="BD1101" s="19"/>
      <c r="BE1101" s="19"/>
      <c r="BF1101" s="19"/>
      <c r="BG1101" s="19"/>
    </row>
    <row r="1102" customFormat="false" ht="15" hidden="false" customHeight="true" outlineLevel="0" collapsed="false">
      <c r="AK1102" s="19"/>
      <c r="AL1102" s="19"/>
      <c r="AM1102" s="19"/>
      <c r="AN1102" s="19"/>
      <c r="AO1102" s="19"/>
      <c r="AP1102" s="19"/>
      <c r="AQ1102" s="19"/>
      <c r="AR1102" s="19"/>
      <c r="AS1102" s="19"/>
      <c r="AT1102" s="19"/>
      <c r="AU1102" s="19"/>
      <c r="AV1102" s="19"/>
      <c r="AW1102" s="19"/>
      <c r="AX1102" s="19"/>
      <c r="AY1102" s="19"/>
      <c r="AZ1102" s="19"/>
      <c r="BA1102" s="19"/>
      <c r="BB1102" s="19"/>
      <c r="BC1102" s="19"/>
      <c r="BD1102" s="19"/>
      <c r="BE1102" s="19"/>
      <c r="BF1102" s="19"/>
      <c r="BG1102" s="19"/>
    </row>
    <row r="1103" customFormat="false" ht="15" hidden="false" customHeight="true" outlineLevel="0" collapsed="false">
      <c r="AK1103" s="19"/>
      <c r="AL1103" s="19"/>
      <c r="AM1103" s="19"/>
      <c r="AN1103" s="19"/>
      <c r="AO1103" s="19"/>
      <c r="AP1103" s="19"/>
      <c r="AQ1103" s="19"/>
      <c r="AR1103" s="19"/>
      <c r="AS1103" s="19"/>
      <c r="AT1103" s="19"/>
      <c r="AU1103" s="19"/>
      <c r="AV1103" s="19"/>
      <c r="AW1103" s="19"/>
      <c r="AX1103" s="19"/>
      <c r="AY1103" s="19"/>
      <c r="AZ1103" s="19"/>
      <c r="BA1103" s="19"/>
      <c r="BB1103" s="19"/>
      <c r="BC1103" s="19"/>
      <c r="BD1103" s="19"/>
      <c r="BE1103" s="19"/>
      <c r="BF1103" s="19"/>
      <c r="BG1103" s="19"/>
    </row>
    <row r="1104" customFormat="false" ht="15" hidden="false" customHeight="true" outlineLevel="0" collapsed="false">
      <c r="AK1104" s="19"/>
      <c r="AL1104" s="19"/>
      <c r="AM1104" s="19"/>
      <c r="AN1104" s="19"/>
      <c r="AO1104" s="19"/>
      <c r="AP1104" s="19"/>
      <c r="AQ1104" s="19"/>
      <c r="AR1104" s="19"/>
      <c r="AS1104" s="19"/>
      <c r="AT1104" s="19"/>
      <c r="AU1104" s="19"/>
      <c r="AV1104" s="19"/>
      <c r="AW1104" s="19"/>
      <c r="AX1104" s="19"/>
      <c r="AY1104" s="19"/>
      <c r="AZ1104" s="19"/>
      <c r="BA1104" s="19"/>
      <c r="BB1104" s="19"/>
      <c r="BC1104" s="19"/>
      <c r="BD1104" s="19"/>
      <c r="BE1104" s="19"/>
      <c r="BF1104" s="19"/>
      <c r="BG1104" s="19"/>
    </row>
    <row r="1105" customFormat="false" ht="15" hidden="false" customHeight="true" outlineLevel="0" collapsed="false">
      <c r="AK1105" s="19"/>
      <c r="AL1105" s="19"/>
      <c r="AM1105" s="19"/>
      <c r="AN1105" s="19"/>
      <c r="AO1105" s="19"/>
      <c r="AP1105" s="19"/>
      <c r="AQ1105" s="19"/>
      <c r="AR1105" s="19"/>
      <c r="AS1105" s="19"/>
      <c r="AT1105" s="19"/>
      <c r="AU1105" s="19"/>
      <c r="AV1105" s="19"/>
      <c r="AW1105" s="19"/>
      <c r="AX1105" s="19"/>
      <c r="AY1105" s="19"/>
      <c r="AZ1105" s="19"/>
      <c r="BA1105" s="19"/>
      <c r="BB1105" s="19"/>
      <c r="BC1105" s="19"/>
      <c r="BD1105" s="19"/>
      <c r="BE1105" s="19"/>
      <c r="BF1105" s="19"/>
      <c r="BG1105" s="19"/>
    </row>
    <row r="1106" customFormat="false" ht="15" hidden="false" customHeight="true" outlineLevel="0" collapsed="false">
      <c r="AK1106" s="19"/>
      <c r="AL1106" s="19"/>
      <c r="AM1106" s="19"/>
      <c r="AN1106" s="19"/>
      <c r="AO1106" s="19"/>
      <c r="AP1106" s="19"/>
      <c r="AQ1106" s="19"/>
      <c r="AR1106" s="19"/>
      <c r="AS1106" s="19"/>
      <c r="AT1106" s="19"/>
      <c r="AU1106" s="19"/>
      <c r="AV1106" s="19"/>
      <c r="AW1106" s="19"/>
      <c r="AX1106" s="19"/>
      <c r="AY1106" s="19"/>
      <c r="AZ1106" s="19"/>
      <c r="BA1106" s="19"/>
      <c r="BB1106" s="19"/>
      <c r="BC1106" s="19"/>
      <c r="BD1106" s="19"/>
      <c r="BE1106" s="19"/>
      <c r="BF1106" s="19"/>
      <c r="BG1106" s="19"/>
    </row>
    <row r="1107" customFormat="false" ht="15" hidden="false" customHeight="true" outlineLevel="0" collapsed="false">
      <c r="AK1107" s="19"/>
      <c r="AL1107" s="19"/>
      <c r="AM1107" s="19"/>
      <c r="AN1107" s="19"/>
      <c r="AO1107" s="19"/>
      <c r="AP1107" s="19"/>
      <c r="AQ1107" s="19"/>
      <c r="AR1107" s="19"/>
      <c r="AS1107" s="19"/>
      <c r="AT1107" s="19"/>
      <c r="AU1107" s="19"/>
      <c r="AV1107" s="19"/>
      <c r="AW1107" s="19"/>
      <c r="AX1107" s="19"/>
      <c r="AY1107" s="19"/>
      <c r="AZ1107" s="19"/>
      <c r="BA1107" s="19"/>
      <c r="BB1107" s="19"/>
      <c r="BC1107" s="19"/>
      <c r="BD1107" s="19"/>
      <c r="BE1107" s="19"/>
      <c r="BF1107" s="19"/>
      <c r="BG1107" s="19"/>
    </row>
    <row r="1108" customFormat="false" ht="15" hidden="false" customHeight="true" outlineLevel="0" collapsed="false">
      <c r="AK1108" s="19"/>
      <c r="AL1108" s="19"/>
      <c r="AM1108" s="19"/>
      <c r="AN1108" s="19"/>
      <c r="AO1108" s="19"/>
      <c r="AP1108" s="19"/>
      <c r="AQ1108" s="19"/>
      <c r="AR1108" s="19"/>
      <c r="AS1108" s="19"/>
      <c r="AT1108" s="19"/>
      <c r="AU1108" s="19"/>
      <c r="AV1108" s="19"/>
      <c r="AW1108" s="19"/>
      <c r="AX1108" s="19"/>
      <c r="AY1108" s="19"/>
      <c r="AZ1108" s="19"/>
      <c r="BA1108" s="19"/>
      <c r="BB1108" s="19"/>
      <c r="BC1108" s="19"/>
      <c r="BD1108" s="19"/>
      <c r="BE1108" s="19"/>
      <c r="BF1108" s="19"/>
      <c r="BG1108" s="19"/>
    </row>
    <row r="1109" customFormat="false" ht="15" hidden="false" customHeight="true" outlineLevel="0" collapsed="false">
      <c r="AK1109" s="19"/>
      <c r="AL1109" s="19"/>
      <c r="AM1109" s="19"/>
      <c r="AN1109" s="19"/>
      <c r="AO1109" s="19"/>
      <c r="AP1109" s="19"/>
      <c r="AQ1109" s="19"/>
      <c r="AR1109" s="19"/>
      <c r="AS1109" s="19"/>
      <c r="AT1109" s="19"/>
      <c r="AU1109" s="19"/>
      <c r="AV1109" s="19"/>
      <c r="AW1109" s="19"/>
      <c r="AX1109" s="19"/>
      <c r="AY1109" s="19"/>
      <c r="AZ1109" s="19"/>
      <c r="BA1109" s="19"/>
      <c r="BB1109" s="19"/>
      <c r="BC1109" s="19"/>
      <c r="BD1109" s="19"/>
      <c r="BE1109" s="19"/>
      <c r="BF1109" s="19"/>
      <c r="BG1109" s="19"/>
    </row>
    <row r="1110" customFormat="false" ht="15" hidden="false" customHeight="true" outlineLevel="0" collapsed="false">
      <c r="AK1110" s="19"/>
      <c r="AL1110" s="19"/>
      <c r="AM1110" s="19"/>
      <c r="AN1110" s="19"/>
      <c r="AO1110" s="19"/>
      <c r="AP1110" s="19"/>
      <c r="AQ1110" s="19"/>
      <c r="AR1110" s="19"/>
      <c r="AS1110" s="19"/>
      <c r="AT1110" s="19"/>
      <c r="AU1110" s="19"/>
      <c r="AV1110" s="19"/>
      <c r="AW1110" s="19"/>
      <c r="AX1110" s="19"/>
      <c r="AY1110" s="19"/>
      <c r="AZ1110" s="19"/>
      <c r="BA1110" s="19"/>
      <c r="BB1110" s="19"/>
      <c r="BC1110" s="19"/>
      <c r="BD1110" s="19"/>
      <c r="BE1110" s="19"/>
      <c r="BF1110" s="19"/>
      <c r="BG1110" s="19"/>
    </row>
    <row r="1111" customFormat="false" ht="15" hidden="false" customHeight="true" outlineLevel="0" collapsed="false">
      <c r="AK1111" s="19"/>
      <c r="AL1111" s="19"/>
      <c r="AM1111" s="19"/>
      <c r="AN1111" s="19"/>
      <c r="AO1111" s="19"/>
      <c r="AP1111" s="19"/>
      <c r="AQ1111" s="19"/>
      <c r="AR1111" s="19"/>
      <c r="AS1111" s="19"/>
      <c r="AT1111" s="19"/>
      <c r="AU1111" s="19"/>
      <c r="AV1111" s="19"/>
      <c r="AW1111" s="19"/>
      <c r="AX1111" s="19"/>
      <c r="AY1111" s="19"/>
      <c r="AZ1111" s="19"/>
      <c r="BA1111" s="19"/>
      <c r="BB1111" s="19"/>
      <c r="BC1111" s="19"/>
      <c r="BD1111" s="19"/>
      <c r="BE1111" s="19"/>
      <c r="BF1111" s="19"/>
      <c r="BG1111" s="19"/>
    </row>
    <row r="1112" customFormat="false" ht="15" hidden="false" customHeight="true" outlineLevel="0" collapsed="false">
      <c r="AK1112" s="19"/>
      <c r="AL1112" s="19"/>
      <c r="AM1112" s="19"/>
      <c r="AN1112" s="19"/>
      <c r="AO1112" s="19"/>
      <c r="AP1112" s="19"/>
      <c r="AQ1112" s="19"/>
      <c r="AR1112" s="19"/>
      <c r="AS1112" s="19"/>
      <c r="AT1112" s="19"/>
      <c r="AU1112" s="19"/>
      <c r="AV1112" s="19"/>
      <c r="AW1112" s="19"/>
      <c r="AX1112" s="19"/>
      <c r="AY1112" s="19"/>
      <c r="AZ1112" s="19"/>
      <c r="BA1112" s="19"/>
      <c r="BB1112" s="19"/>
      <c r="BC1112" s="19"/>
      <c r="BD1112" s="19"/>
      <c r="BE1112" s="19"/>
      <c r="BF1112" s="19"/>
      <c r="BG1112" s="19"/>
    </row>
    <row r="1113" customFormat="false" ht="15" hidden="false" customHeight="true" outlineLevel="0" collapsed="false">
      <c r="AK1113" s="19"/>
      <c r="AL1113" s="19"/>
      <c r="AM1113" s="19"/>
      <c r="AN1113" s="19"/>
      <c r="AO1113" s="19"/>
      <c r="AP1113" s="19"/>
      <c r="AQ1113" s="19"/>
      <c r="AR1113" s="19"/>
      <c r="AS1113" s="19"/>
      <c r="AT1113" s="19"/>
      <c r="AU1113" s="19"/>
      <c r="AV1113" s="19"/>
      <c r="AW1113" s="19"/>
      <c r="AX1113" s="19"/>
      <c r="AY1113" s="19"/>
      <c r="AZ1113" s="19"/>
      <c r="BA1113" s="19"/>
      <c r="BB1113" s="19"/>
      <c r="BC1113" s="19"/>
      <c r="BD1113" s="19"/>
      <c r="BE1113" s="19"/>
      <c r="BF1113" s="19"/>
      <c r="BG1113" s="19"/>
    </row>
    <row r="1114" customFormat="false" ht="15" hidden="false" customHeight="true" outlineLevel="0" collapsed="false">
      <c r="AK1114" s="19"/>
      <c r="AL1114" s="19"/>
      <c r="AM1114" s="19"/>
      <c r="AN1114" s="19"/>
      <c r="AO1114" s="19"/>
      <c r="AP1114" s="19"/>
      <c r="AQ1114" s="19"/>
      <c r="AR1114" s="19"/>
      <c r="AS1114" s="19"/>
      <c r="AT1114" s="19"/>
      <c r="AU1114" s="19"/>
      <c r="AV1114" s="19"/>
      <c r="AW1114" s="19"/>
      <c r="AX1114" s="19"/>
      <c r="AY1114" s="19"/>
      <c r="AZ1114" s="19"/>
      <c r="BA1114" s="19"/>
      <c r="BB1114" s="19"/>
      <c r="BC1114" s="19"/>
      <c r="BD1114" s="19"/>
      <c r="BE1114" s="19"/>
      <c r="BF1114" s="19"/>
      <c r="BG1114" s="19"/>
    </row>
    <row r="1115" customFormat="false" ht="15" hidden="false" customHeight="true" outlineLevel="0" collapsed="false">
      <c r="AK1115" s="19"/>
      <c r="AL1115" s="19"/>
      <c r="AM1115" s="19"/>
      <c r="AN1115" s="19"/>
      <c r="AO1115" s="19"/>
      <c r="AP1115" s="19"/>
      <c r="AQ1115" s="19"/>
      <c r="AR1115" s="19"/>
      <c r="AS1115" s="19"/>
      <c r="AT1115" s="19"/>
      <c r="AU1115" s="19"/>
      <c r="AV1115" s="19"/>
      <c r="AW1115" s="19"/>
      <c r="AX1115" s="19"/>
      <c r="AY1115" s="19"/>
      <c r="AZ1115" s="19"/>
      <c r="BA1115" s="19"/>
      <c r="BB1115" s="19"/>
      <c r="BC1115" s="19"/>
      <c r="BD1115" s="19"/>
      <c r="BE1115" s="19"/>
      <c r="BF1115" s="19"/>
      <c r="BG1115" s="19"/>
    </row>
    <row r="1116" customFormat="false" ht="15" hidden="false" customHeight="true" outlineLevel="0" collapsed="false">
      <c r="AK1116" s="19"/>
      <c r="AL1116" s="19"/>
      <c r="AM1116" s="19"/>
      <c r="AN1116" s="19"/>
      <c r="AO1116" s="19"/>
      <c r="AP1116" s="19"/>
      <c r="AQ1116" s="19"/>
      <c r="AR1116" s="19"/>
      <c r="AS1116" s="19"/>
      <c r="AT1116" s="19"/>
      <c r="AU1116" s="19"/>
      <c r="AV1116" s="19"/>
      <c r="AW1116" s="19"/>
      <c r="AX1116" s="19"/>
      <c r="AY1116" s="19"/>
      <c r="AZ1116" s="19"/>
      <c r="BA1116" s="19"/>
      <c r="BB1116" s="19"/>
      <c r="BC1116" s="19"/>
      <c r="BD1116" s="19"/>
      <c r="BE1116" s="19"/>
      <c r="BF1116" s="19"/>
      <c r="BG1116" s="19"/>
    </row>
    <row r="1117" customFormat="false" ht="15" hidden="false" customHeight="true" outlineLevel="0" collapsed="false">
      <c r="AK1117" s="19"/>
      <c r="AL1117" s="19"/>
      <c r="AM1117" s="19"/>
      <c r="AN1117" s="19"/>
      <c r="AO1117" s="19"/>
      <c r="AP1117" s="19"/>
      <c r="AQ1117" s="19"/>
      <c r="AR1117" s="19"/>
      <c r="AS1117" s="19"/>
      <c r="AT1117" s="19"/>
      <c r="AU1117" s="19"/>
      <c r="AV1117" s="19"/>
      <c r="AW1117" s="19"/>
      <c r="AX1117" s="19"/>
      <c r="AY1117" s="19"/>
      <c r="AZ1117" s="19"/>
      <c r="BA1117" s="19"/>
      <c r="BB1117" s="19"/>
      <c r="BC1117" s="19"/>
      <c r="BD1117" s="19"/>
      <c r="BE1117" s="19"/>
      <c r="BF1117" s="19"/>
      <c r="BG1117" s="19"/>
    </row>
    <row r="1118" customFormat="false" ht="15" hidden="false" customHeight="true" outlineLevel="0" collapsed="false">
      <c r="AK1118" s="19"/>
      <c r="AL1118" s="19"/>
      <c r="AM1118" s="19"/>
      <c r="AN1118" s="19"/>
      <c r="AO1118" s="19"/>
      <c r="AP1118" s="19"/>
      <c r="AQ1118" s="19"/>
      <c r="AR1118" s="19"/>
      <c r="AS1118" s="19"/>
      <c r="AT1118" s="19"/>
      <c r="AU1118" s="19"/>
      <c r="AV1118" s="19"/>
      <c r="AW1118" s="19"/>
      <c r="AX1118" s="19"/>
      <c r="AY1118" s="19"/>
      <c r="AZ1118" s="19"/>
      <c r="BA1118" s="19"/>
      <c r="BB1118" s="19"/>
      <c r="BC1118" s="19"/>
      <c r="BD1118" s="19"/>
      <c r="BE1118" s="19"/>
      <c r="BF1118" s="19"/>
      <c r="BG1118" s="19"/>
    </row>
    <row r="1119" customFormat="false" ht="15" hidden="false" customHeight="true" outlineLevel="0" collapsed="false">
      <c r="AK1119" s="19"/>
      <c r="AL1119" s="19"/>
      <c r="AM1119" s="19"/>
      <c r="AN1119" s="19"/>
      <c r="AO1119" s="19"/>
      <c r="AP1119" s="19"/>
      <c r="AQ1119" s="19"/>
      <c r="AR1119" s="19"/>
      <c r="AS1119" s="19"/>
      <c r="AT1119" s="19"/>
      <c r="AU1119" s="19"/>
      <c r="AV1119" s="19"/>
      <c r="AW1119" s="19"/>
      <c r="AX1119" s="19"/>
      <c r="AY1119" s="19"/>
      <c r="AZ1119" s="19"/>
      <c r="BA1119" s="19"/>
      <c r="BB1119" s="19"/>
      <c r="BC1119" s="19"/>
      <c r="BD1119" s="19"/>
      <c r="BE1119" s="19"/>
      <c r="BF1119" s="19"/>
      <c r="BG1119" s="19"/>
    </row>
    <row r="1120" customFormat="false" ht="15" hidden="false" customHeight="true" outlineLevel="0" collapsed="false">
      <c r="AK1120" s="19"/>
      <c r="AL1120" s="19"/>
      <c r="AM1120" s="19"/>
      <c r="AN1120" s="19"/>
      <c r="AO1120" s="19"/>
      <c r="AP1120" s="19"/>
      <c r="AQ1120" s="19"/>
      <c r="AR1120" s="19"/>
      <c r="AS1120" s="19"/>
      <c r="AT1120" s="19"/>
      <c r="AU1120" s="19"/>
      <c r="AV1120" s="19"/>
      <c r="AW1120" s="19"/>
      <c r="AX1120" s="19"/>
      <c r="AY1120" s="19"/>
      <c r="AZ1120" s="19"/>
      <c r="BA1120" s="19"/>
      <c r="BB1120" s="19"/>
      <c r="BC1120" s="19"/>
      <c r="BD1120" s="19"/>
      <c r="BE1120" s="19"/>
      <c r="BF1120" s="19"/>
      <c r="BG1120" s="19"/>
    </row>
    <row r="1121" customFormat="false" ht="15" hidden="false" customHeight="true" outlineLevel="0" collapsed="false">
      <c r="AK1121" s="19"/>
      <c r="AL1121" s="19"/>
      <c r="AM1121" s="19"/>
      <c r="AN1121" s="19"/>
      <c r="AO1121" s="19"/>
      <c r="AP1121" s="19"/>
      <c r="AQ1121" s="19"/>
      <c r="AR1121" s="19"/>
      <c r="AS1121" s="19"/>
      <c r="AT1121" s="19"/>
      <c r="AU1121" s="19"/>
      <c r="AV1121" s="19"/>
      <c r="AW1121" s="19"/>
      <c r="AX1121" s="19"/>
      <c r="AY1121" s="19"/>
      <c r="AZ1121" s="19"/>
      <c r="BA1121" s="19"/>
      <c r="BB1121" s="19"/>
      <c r="BC1121" s="19"/>
      <c r="BD1121" s="19"/>
      <c r="BE1121" s="19"/>
      <c r="BF1121" s="19"/>
      <c r="BG1121" s="19"/>
    </row>
    <row r="1122" customFormat="false" ht="15" hidden="false" customHeight="true" outlineLevel="0" collapsed="false">
      <c r="AK1122" s="19"/>
      <c r="AL1122" s="19"/>
      <c r="AM1122" s="19"/>
      <c r="AN1122" s="19"/>
      <c r="AO1122" s="19"/>
      <c r="AP1122" s="19"/>
      <c r="AQ1122" s="19"/>
      <c r="AR1122" s="19"/>
      <c r="AS1122" s="19"/>
      <c r="AT1122" s="19"/>
      <c r="AU1122" s="19"/>
      <c r="AV1122" s="19"/>
      <c r="AW1122" s="19"/>
      <c r="AX1122" s="19"/>
      <c r="AY1122" s="19"/>
      <c r="AZ1122" s="19"/>
      <c r="BA1122" s="19"/>
      <c r="BB1122" s="19"/>
      <c r="BC1122" s="19"/>
      <c r="BD1122" s="19"/>
      <c r="BE1122" s="19"/>
      <c r="BF1122" s="19"/>
      <c r="BG1122" s="19"/>
    </row>
    <row r="1123" customFormat="false" ht="15" hidden="false" customHeight="true" outlineLevel="0" collapsed="false">
      <c r="AK1123" s="19"/>
      <c r="AL1123" s="19"/>
      <c r="AM1123" s="19"/>
      <c r="AN1123" s="19"/>
      <c r="AO1123" s="19"/>
      <c r="AP1123" s="19"/>
      <c r="AQ1123" s="19"/>
      <c r="AR1123" s="19"/>
      <c r="AS1123" s="19"/>
      <c r="AT1123" s="19"/>
      <c r="AU1123" s="19"/>
      <c r="AV1123" s="19"/>
      <c r="AW1123" s="19"/>
      <c r="AX1123" s="19"/>
      <c r="AY1123" s="19"/>
      <c r="AZ1123" s="19"/>
      <c r="BA1123" s="19"/>
      <c r="BB1123" s="19"/>
      <c r="BC1123" s="19"/>
      <c r="BD1123" s="19"/>
      <c r="BE1123" s="19"/>
      <c r="BF1123" s="19"/>
      <c r="BG1123" s="19"/>
    </row>
    <row r="1124" customFormat="false" ht="15" hidden="false" customHeight="true" outlineLevel="0" collapsed="false">
      <c r="AK1124" s="19"/>
      <c r="AL1124" s="19"/>
      <c r="AM1124" s="19"/>
      <c r="AN1124" s="19"/>
      <c r="AO1124" s="19"/>
      <c r="AP1124" s="19"/>
      <c r="AQ1124" s="19"/>
      <c r="AR1124" s="19"/>
      <c r="AS1124" s="19"/>
      <c r="AT1124" s="19"/>
      <c r="AU1124" s="19"/>
      <c r="AV1124" s="19"/>
      <c r="AW1124" s="19"/>
      <c r="AX1124" s="19"/>
      <c r="AY1124" s="19"/>
      <c r="AZ1124" s="19"/>
      <c r="BA1124" s="19"/>
      <c r="BB1124" s="19"/>
      <c r="BC1124" s="19"/>
      <c r="BD1124" s="19"/>
      <c r="BE1124" s="19"/>
      <c r="BF1124" s="19"/>
      <c r="BG1124" s="19"/>
    </row>
    <row r="1125" customFormat="false" ht="15" hidden="false" customHeight="true" outlineLevel="0" collapsed="false">
      <c r="AK1125" s="19"/>
      <c r="AL1125" s="19"/>
      <c r="AM1125" s="19"/>
      <c r="AN1125" s="19"/>
      <c r="AO1125" s="19"/>
      <c r="AP1125" s="19"/>
      <c r="AQ1125" s="19"/>
      <c r="AR1125" s="19"/>
      <c r="AS1125" s="19"/>
      <c r="AT1125" s="19"/>
      <c r="AU1125" s="19"/>
      <c r="AV1125" s="19"/>
      <c r="AW1125" s="19"/>
      <c r="AX1125" s="19"/>
      <c r="AY1125" s="19"/>
      <c r="AZ1125" s="19"/>
      <c r="BA1125" s="19"/>
      <c r="BB1125" s="19"/>
      <c r="BC1125" s="19"/>
      <c r="BD1125" s="19"/>
      <c r="BE1125" s="19"/>
      <c r="BF1125" s="19"/>
      <c r="BG1125" s="19"/>
    </row>
    <row r="1126" customFormat="false" ht="15" hidden="false" customHeight="true" outlineLevel="0" collapsed="false">
      <c r="AK1126" s="19"/>
      <c r="AL1126" s="19"/>
      <c r="AM1126" s="19"/>
      <c r="AN1126" s="19"/>
      <c r="AO1126" s="19"/>
      <c r="AP1126" s="19"/>
      <c r="AQ1126" s="19"/>
      <c r="AR1126" s="19"/>
      <c r="AS1126" s="19"/>
      <c r="AT1126" s="19"/>
      <c r="AU1126" s="19"/>
      <c r="AV1126" s="19"/>
      <c r="AW1126" s="19"/>
      <c r="AX1126" s="19"/>
      <c r="AY1126" s="19"/>
      <c r="AZ1126" s="19"/>
      <c r="BA1126" s="19"/>
      <c r="BB1126" s="19"/>
      <c r="BC1126" s="19"/>
      <c r="BD1126" s="19"/>
      <c r="BE1126" s="19"/>
      <c r="BF1126" s="19"/>
      <c r="BG1126" s="19"/>
    </row>
    <row r="1127" customFormat="false" ht="15" hidden="false" customHeight="true" outlineLevel="0" collapsed="false">
      <c r="AK1127" s="19"/>
      <c r="AL1127" s="19"/>
      <c r="AM1127" s="19"/>
      <c r="AN1127" s="19"/>
      <c r="AO1127" s="19"/>
      <c r="AP1127" s="19"/>
      <c r="AQ1127" s="19"/>
      <c r="AR1127" s="19"/>
      <c r="AS1127" s="19"/>
      <c r="AT1127" s="19"/>
      <c r="AU1127" s="19"/>
      <c r="AV1127" s="19"/>
      <c r="AW1127" s="19"/>
      <c r="AX1127" s="19"/>
      <c r="AY1127" s="19"/>
      <c r="AZ1127" s="19"/>
      <c r="BA1127" s="19"/>
      <c r="BB1127" s="19"/>
      <c r="BC1127" s="19"/>
      <c r="BD1127" s="19"/>
      <c r="BE1127" s="19"/>
      <c r="BF1127" s="19"/>
      <c r="BG1127" s="19"/>
    </row>
    <row r="1128" customFormat="false" ht="15" hidden="false" customHeight="true" outlineLevel="0" collapsed="false">
      <c r="AK1128" s="19"/>
      <c r="AL1128" s="19"/>
      <c r="AM1128" s="19"/>
      <c r="AN1128" s="19"/>
      <c r="AO1128" s="19"/>
      <c r="AP1128" s="19"/>
      <c r="AQ1128" s="19"/>
      <c r="AR1128" s="19"/>
      <c r="AS1128" s="19"/>
      <c r="AT1128" s="19"/>
      <c r="AU1128" s="19"/>
      <c r="AV1128" s="19"/>
      <c r="AW1128" s="19"/>
      <c r="AX1128" s="19"/>
      <c r="AY1128" s="19"/>
      <c r="AZ1128" s="19"/>
      <c r="BA1128" s="19"/>
      <c r="BB1128" s="19"/>
      <c r="BC1128" s="19"/>
      <c r="BD1128" s="19"/>
      <c r="BE1128" s="19"/>
      <c r="BF1128" s="19"/>
      <c r="BG1128" s="19"/>
    </row>
    <row r="1129" customFormat="false" ht="15" hidden="false" customHeight="true" outlineLevel="0" collapsed="false">
      <c r="AK1129" s="19"/>
      <c r="AL1129" s="19"/>
      <c r="AM1129" s="19"/>
      <c r="AN1129" s="19"/>
      <c r="AO1129" s="19"/>
      <c r="AP1129" s="19"/>
      <c r="AQ1129" s="19"/>
      <c r="AR1129" s="19"/>
      <c r="AS1129" s="19"/>
      <c r="AT1129" s="19"/>
      <c r="AU1129" s="19"/>
      <c r="AV1129" s="19"/>
      <c r="AW1129" s="19"/>
      <c r="AX1129" s="19"/>
      <c r="AY1129" s="19"/>
      <c r="AZ1129" s="19"/>
      <c r="BA1129" s="19"/>
      <c r="BB1129" s="19"/>
      <c r="BC1129" s="19"/>
      <c r="BD1129" s="19"/>
      <c r="BE1129" s="19"/>
      <c r="BF1129" s="19"/>
      <c r="BG1129" s="19"/>
    </row>
    <row r="1130" customFormat="false" ht="15" hidden="false" customHeight="true" outlineLevel="0" collapsed="false">
      <c r="AK1130" s="19"/>
      <c r="AL1130" s="19"/>
      <c r="AM1130" s="19"/>
      <c r="AN1130" s="19"/>
      <c r="AO1130" s="19"/>
      <c r="AP1130" s="19"/>
      <c r="AQ1130" s="19"/>
      <c r="AR1130" s="19"/>
      <c r="AS1130" s="19"/>
      <c r="AT1130" s="19"/>
      <c r="AU1130" s="19"/>
      <c r="AV1130" s="19"/>
      <c r="AW1130" s="19"/>
      <c r="AX1130" s="19"/>
      <c r="AY1130" s="19"/>
      <c r="AZ1130" s="19"/>
      <c r="BA1130" s="19"/>
      <c r="BB1130" s="19"/>
      <c r="BC1130" s="19"/>
      <c r="BD1130" s="19"/>
      <c r="BE1130" s="19"/>
      <c r="BF1130" s="19"/>
      <c r="BG1130" s="19"/>
    </row>
    <row r="1131" customFormat="false" ht="15" hidden="false" customHeight="true" outlineLevel="0" collapsed="false">
      <c r="AK1131" s="19"/>
      <c r="AL1131" s="19"/>
      <c r="AM1131" s="19"/>
      <c r="AN1131" s="19"/>
      <c r="AO1131" s="19"/>
      <c r="AP1131" s="19"/>
      <c r="AQ1131" s="19"/>
      <c r="AR1131" s="19"/>
      <c r="AS1131" s="19"/>
      <c r="AT1131" s="19"/>
      <c r="AU1131" s="19"/>
      <c r="AV1131" s="19"/>
      <c r="AW1131" s="19"/>
      <c r="AX1131" s="19"/>
      <c r="AY1131" s="19"/>
      <c r="AZ1131" s="19"/>
      <c r="BA1131" s="19"/>
      <c r="BB1131" s="19"/>
      <c r="BC1131" s="19"/>
      <c r="BD1131" s="19"/>
      <c r="BE1131" s="19"/>
      <c r="BF1131" s="19"/>
      <c r="BG1131" s="19"/>
    </row>
    <row r="1132" customFormat="false" ht="15" hidden="false" customHeight="true" outlineLevel="0" collapsed="false">
      <c r="AK1132" s="19"/>
      <c r="AL1132" s="19"/>
      <c r="AM1132" s="19"/>
      <c r="AN1132" s="19"/>
      <c r="AO1132" s="19"/>
      <c r="AP1132" s="19"/>
      <c r="AQ1132" s="19"/>
      <c r="AR1132" s="19"/>
      <c r="AS1132" s="19"/>
      <c r="AT1132" s="19"/>
      <c r="AU1132" s="19"/>
      <c r="AV1132" s="19"/>
      <c r="AW1132" s="19"/>
      <c r="AX1132" s="19"/>
      <c r="AY1132" s="19"/>
      <c r="AZ1132" s="19"/>
      <c r="BA1132" s="19"/>
      <c r="BB1132" s="19"/>
      <c r="BC1132" s="19"/>
      <c r="BD1132" s="19"/>
      <c r="BE1132" s="19"/>
      <c r="BF1132" s="19"/>
      <c r="BG1132" s="19"/>
    </row>
    <row r="1133" customFormat="false" ht="15" hidden="false" customHeight="true" outlineLevel="0" collapsed="false">
      <c r="AK1133" s="19"/>
      <c r="AL1133" s="19"/>
      <c r="AM1133" s="19"/>
      <c r="AN1133" s="19"/>
      <c r="AO1133" s="19"/>
      <c r="AP1133" s="19"/>
      <c r="AQ1133" s="19"/>
      <c r="AR1133" s="19"/>
      <c r="AS1133" s="19"/>
      <c r="AT1133" s="19"/>
      <c r="AU1133" s="19"/>
      <c r="AV1133" s="19"/>
      <c r="AW1133" s="19"/>
      <c r="AX1133" s="19"/>
      <c r="AY1133" s="19"/>
      <c r="AZ1133" s="19"/>
      <c r="BA1133" s="19"/>
      <c r="BB1133" s="19"/>
      <c r="BC1133" s="19"/>
      <c r="BD1133" s="19"/>
      <c r="BE1133" s="19"/>
      <c r="BF1133" s="19"/>
      <c r="BG1133" s="19"/>
    </row>
    <row r="1134" customFormat="false" ht="15" hidden="false" customHeight="true" outlineLevel="0" collapsed="false">
      <c r="AK1134" s="19"/>
      <c r="AL1134" s="19"/>
      <c r="AM1134" s="19"/>
      <c r="AN1134" s="19"/>
      <c r="AO1134" s="19"/>
      <c r="AP1134" s="19"/>
      <c r="AQ1134" s="19"/>
      <c r="AR1134" s="19"/>
      <c r="AS1134" s="19"/>
      <c r="AT1134" s="19"/>
      <c r="AU1134" s="19"/>
      <c r="AV1134" s="19"/>
      <c r="AW1134" s="19"/>
      <c r="AX1134" s="19"/>
      <c r="AY1134" s="19"/>
      <c r="AZ1134" s="19"/>
      <c r="BA1134" s="19"/>
      <c r="BB1134" s="19"/>
      <c r="BC1134" s="19"/>
      <c r="BD1134" s="19"/>
      <c r="BE1134" s="19"/>
      <c r="BF1134" s="19"/>
      <c r="BG1134" s="19"/>
    </row>
    <row r="1135" customFormat="false" ht="15" hidden="false" customHeight="true" outlineLevel="0" collapsed="false">
      <c r="AK1135" s="19"/>
      <c r="AL1135" s="19"/>
      <c r="AM1135" s="19"/>
      <c r="AN1135" s="19"/>
      <c r="AO1135" s="19"/>
      <c r="AP1135" s="19"/>
      <c r="AQ1135" s="19"/>
      <c r="AR1135" s="19"/>
      <c r="AS1135" s="19"/>
      <c r="AT1135" s="19"/>
      <c r="AU1135" s="19"/>
      <c r="AV1135" s="19"/>
      <c r="AW1135" s="19"/>
      <c r="AX1135" s="19"/>
      <c r="AY1135" s="19"/>
      <c r="AZ1135" s="19"/>
      <c r="BA1135" s="19"/>
      <c r="BB1135" s="19"/>
      <c r="BC1135" s="19"/>
      <c r="BD1135" s="19"/>
      <c r="BE1135" s="19"/>
      <c r="BF1135" s="19"/>
      <c r="BG1135" s="19"/>
    </row>
    <row r="1136" customFormat="false" ht="15" hidden="false" customHeight="true" outlineLevel="0" collapsed="false">
      <c r="AK1136" s="19"/>
      <c r="AL1136" s="19"/>
      <c r="AM1136" s="19"/>
      <c r="AN1136" s="19"/>
      <c r="AO1136" s="19"/>
      <c r="AP1136" s="19"/>
      <c r="AQ1136" s="19"/>
      <c r="AR1136" s="19"/>
      <c r="AS1136" s="19"/>
      <c r="AT1136" s="19"/>
      <c r="AU1136" s="19"/>
      <c r="AV1136" s="19"/>
      <c r="AW1136" s="19"/>
      <c r="AX1136" s="19"/>
      <c r="AY1136" s="19"/>
      <c r="AZ1136" s="19"/>
      <c r="BA1136" s="19"/>
      <c r="BB1136" s="19"/>
      <c r="BC1136" s="19"/>
      <c r="BD1136" s="19"/>
      <c r="BE1136" s="19"/>
      <c r="BF1136" s="19"/>
      <c r="BG1136" s="19"/>
    </row>
    <row r="1137" customFormat="false" ht="15" hidden="false" customHeight="true" outlineLevel="0" collapsed="false">
      <c r="AK1137" s="19"/>
      <c r="AL1137" s="19"/>
      <c r="AM1137" s="19"/>
      <c r="AN1137" s="19"/>
      <c r="AO1137" s="19"/>
      <c r="AP1137" s="19"/>
      <c r="AQ1137" s="19"/>
      <c r="AR1137" s="19"/>
      <c r="AS1137" s="19"/>
      <c r="AT1137" s="19"/>
      <c r="AU1137" s="19"/>
      <c r="AV1137" s="19"/>
      <c r="AW1137" s="19"/>
      <c r="AX1137" s="19"/>
      <c r="AY1137" s="19"/>
      <c r="AZ1137" s="19"/>
      <c r="BA1137" s="19"/>
      <c r="BB1137" s="19"/>
      <c r="BC1137" s="19"/>
      <c r="BD1137" s="19"/>
      <c r="BE1137" s="19"/>
      <c r="BF1137" s="19"/>
      <c r="BG1137" s="19"/>
    </row>
    <row r="1138" customFormat="false" ht="15" hidden="false" customHeight="true" outlineLevel="0" collapsed="false">
      <c r="AK1138" s="19"/>
      <c r="AL1138" s="19"/>
      <c r="AM1138" s="19"/>
      <c r="AN1138" s="19"/>
      <c r="AO1138" s="19"/>
      <c r="AP1138" s="19"/>
      <c r="AQ1138" s="19"/>
      <c r="AR1138" s="19"/>
      <c r="AS1138" s="19"/>
      <c r="AT1138" s="19"/>
      <c r="AU1138" s="19"/>
      <c r="AV1138" s="19"/>
      <c r="AW1138" s="19"/>
      <c r="AX1138" s="19"/>
      <c r="AY1138" s="19"/>
      <c r="AZ1138" s="19"/>
      <c r="BA1138" s="19"/>
      <c r="BB1138" s="19"/>
      <c r="BC1138" s="19"/>
      <c r="BD1138" s="19"/>
      <c r="BE1138" s="19"/>
      <c r="BF1138" s="19"/>
      <c r="BG1138" s="19"/>
    </row>
    <row r="1139" customFormat="false" ht="15" hidden="false" customHeight="true" outlineLevel="0" collapsed="false">
      <c r="AK1139" s="19"/>
      <c r="AL1139" s="19"/>
      <c r="AM1139" s="19"/>
      <c r="AN1139" s="19"/>
      <c r="AO1139" s="19"/>
      <c r="AP1139" s="19"/>
      <c r="AQ1139" s="19"/>
      <c r="AR1139" s="19"/>
      <c r="AS1139" s="19"/>
      <c r="AT1139" s="19"/>
      <c r="AU1139" s="19"/>
      <c r="AV1139" s="19"/>
      <c r="AW1139" s="19"/>
      <c r="AX1139" s="19"/>
      <c r="AY1139" s="19"/>
      <c r="AZ1139" s="19"/>
      <c r="BA1139" s="19"/>
      <c r="BB1139" s="19"/>
      <c r="BC1139" s="19"/>
      <c r="BD1139" s="19"/>
      <c r="BE1139" s="19"/>
      <c r="BF1139" s="19"/>
      <c r="BG1139" s="19"/>
    </row>
    <row r="1140" customFormat="false" ht="15" hidden="false" customHeight="true" outlineLevel="0" collapsed="false">
      <c r="AK1140" s="19"/>
      <c r="AL1140" s="19"/>
      <c r="AM1140" s="19"/>
      <c r="AN1140" s="19"/>
      <c r="AO1140" s="19"/>
      <c r="AP1140" s="19"/>
      <c r="AQ1140" s="19"/>
      <c r="AR1140" s="19"/>
      <c r="AS1140" s="19"/>
      <c r="AT1140" s="19"/>
      <c r="AU1140" s="19"/>
      <c r="AV1140" s="19"/>
      <c r="AW1140" s="19"/>
      <c r="AX1140" s="19"/>
      <c r="AY1140" s="19"/>
      <c r="AZ1140" s="19"/>
      <c r="BA1140" s="19"/>
      <c r="BB1140" s="19"/>
      <c r="BC1140" s="19"/>
      <c r="BD1140" s="19"/>
      <c r="BE1140" s="19"/>
      <c r="BF1140" s="19"/>
      <c r="BG1140" s="19"/>
    </row>
    <row r="1141" customFormat="false" ht="15" hidden="false" customHeight="true" outlineLevel="0" collapsed="false">
      <c r="AK1141" s="19"/>
      <c r="AL1141" s="19"/>
      <c r="AM1141" s="19"/>
      <c r="AN1141" s="19"/>
      <c r="AO1141" s="19"/>
      <c r="AP1141" s="19"/>
      <c r="AQ1141" s="19"/>
      <c r="AR1141" s="19"/>
      <c r="AS1141" s="19"/>
      <c r="AT1141" s="19"/>
      <c r="AU1141" s="19"/>
      <c r="AV1141" s="19"/>
      <c r="AW1141" s="19"/>
      <c r="AX1141" s="19"/>
      <c r="AY1141" s="19"/>
      <c r="AZ1141" s="19"/>
      <c r="BA1141" s="19"/>
      <c r="BB1141" s="19"/>
      <c r="BC1141" s="19"/>
      <c r="BD1141" s="19"/>
      <c r="BE1141" s="19"/>
      <c r="BF1141" s="19"/>
      <c r="BG1141" s="19"/>
    </row>
    <row r="1142" customFormat="false" ht="15" hidden="false" customHeight="true" outlineLevel="0" collapsed="false">
      <c r="AK1142" s="19"/>
      <c r="AL1142" s="19"/>
      <c r="AM1142" s="19"/>
      <c r="AN1142" s="19"/>
      <c r="AO1142" s="19"/>
      <c r="AP1142" s="19"/>
      <c r="AQ1142" s="19"/>
      <c r="AR1142" s="19"/>
      <c r="AS1142" s="19"/>
      <c r="AT1142" s="19"/>
      <c r="AU1142" s="19"/>
      <c r="AV1142" s="19"/>
      <c r="AW1142" s="19"/>
      <c r="AX1142" s="19"/>
      <c r="AY1142" s="19"/>
      <c r="AZ1142" s="19"/>
      <c r="BA1142" s="19"/>
      <c r="BB1142" s="19"/>
      <c r="BC1142" s="19"/>
      <c r="BD1142" s="19"/>
      <c r="BE1142" s="19"/>
      <c r="BF1142" s="19"/>
      <c r="BG1142" s="19"/>
    </row>
    <row r="1143" customFormat="false" ht="15" hidden="false" customHeight="true" outlineLevel="0" collapsed="false">
      <c r="AK1143" s="19"/>
      <c r="AL1143" s="19"/>
      <c r="AM1143" s="19"/>
      <c r="AN1143" s="19"/>
      <c r="AO1143" s="19"/>
      <c r="AP1143" s="19"/>
      <c r="AQ1143" s="19"/>
      <c r="AR1143" s="19"/>
      <c r="AS1143" s="19"/>
      <c r="AT1143" s="19"/>
      <c r="AU1143" s="19"/>
      <c r="AV1143" s="19"/>
      <c r="AW1143" s="19"/>
      <c r="AX1143" s="19"/>
      <c r="AY1143" s="19"/>
      <c r="AZ1143" s="19"/>
      <c r="BA1143" s="19"/>
      <c r="BB1143" s="19"/>
      <c r="BC1143" s="19"/>
      <c r="BD1143" s="19"/>
      <c r="BE1143" s="19"/>
      <c r="BF1143" s="19"/>
      <c r="BG1143" s="19"/>
    </row>
    <row r="1144" customFormat="false" ht="15" hidden="false" customHeight="true" outlineLevel="0" collapsed="false">
      <c r="AK1144" s="19"/>
      <c r="AL1144" s="19"/>
      <c r="AM1144" s="19"/>
      <c r="AN1144" s="19"/>
      <c r="AO1144" s="19"/>
      <c r="AP1144" s="19"/>
      <c r="AQ1144" s="19"/>
      <c r="AR1144" s="19"/>
      <c r="AS1144" s="19"/>
      <c r="AT1144" s="19"/>
      <c r="AU1144" s="19"/>
      <c r="AV1144" s="19"/>
      <c r="AW1144" s="19"/>
      <c r="AX1144" s="19"/>
      <c r="AY1144" s="19"/>
      <c r="AZ1144" s="19"/>
      <c r="BA1144" s="19"/>
      <c r="BB1144" s="19"/>
      <c r="BC1144" s="19"/>
      <c r="BD1144" s="19"/>
      <c r="BE1144" s="19"/>
      <c r="BF1144" s="19"/>
      <c r="BG1144" s="19"/>
    </row>
    <row r="1145" customFormat="false" ht="15" hidden="false" customHeight="true" outlineLevel="0" collapsed="false">
      <c r="AK1145" s="19"/>
      <c r="AL1145" s="19"/>
      <c r="AM1145" s="19"/>
      <c r="AN1145" s="19"/>
      <c r="AO1145" s="19"/>
      <c r="AP1145" s="19"/>
      <c r="AQ1145" s="19"/>
      <c r="AR1145" s="19"/>
      <c r="AS1145" s="19"/>
      <c r="AT1145" s="19"/>
      <c r="AU1145" s="19"/>
      <c r="AV1145" s="19"/>
      <c r="AW1145" s="19"/>
      <c r="AX1145" s="19"/>
      <c r="AY1145" s="19"/>
      <c r="AZ1145" s="19"/>
      <c r="BA1145" s="19"/>
      <c r="BB1145" s="19"/>
      <c r="BC1145" s="19"/>
      <c r="BD1145" s="19"/>
      <c r="BE1145" s="19"/>
      <c r="BF1145" s="19"/>
      <c r="BG1145" s="19"/>
    </row>
    <row r="1146" customFormat="false" ht="15" hidden="false" customHeight="true" outlineLevel="0" collapsed="false">
      <c r="AK1146" s="19"/>
      <c r="AL1146" s="19"/>
      <c r="AM1146" s="19"/>
      <c r="AN1146" s="19"/>
      <c r="AO1146" s="19"/>
      <c r="AP1146" s="19"/>
      <c r="AQ1146" s="19"/>
      <c r="AR1146" s="19"/>
      <c r="AS1146" s="19"/>
      <c r="AT1146" s="19"/>
      <c r="AU1146" s="19"/>
      <c r="AV1146" s="19"/>
      <c r="AW1146" s="19"/>
      <c r="AX1146" s="19"/>
      <c r="AY1146" s="19"/>
      <c r="AZ1146" s="19"/>
      <c r="BA1146" s="19"/>
      <c r="BB1146" s="19"/>
      <c r="BC1146" s="19"/>
      <c r="BD1146" s="19"/>
      <c r="BE1146" s="19"/>
      <c r="BF1146" s="19"/>
      <c r="BG1146" s="19"/>
    </row>
    <row r="1147" customFormat="false" ht="15" hidden="false" customHeight="true" outlineLevel="0" collapsed="false">
      <c r="AK1147" s="19"/>
      <c r="AL1147" s="19"/>
      <c r="AM1147" s="19"/>
      <c r="AN1147" s="19"/>
      <c r="AO1147" s="19"/>
      <c r="AP1147" s="19"/>
      <c r="AQ1147" s="19"/>
      <c r="AR1147" s="19"/>
      <c r="AS1147" s="19"/>
      <c r="AT1147" s="19"/>
      <c r="AU1147" s="19"/>
      <c r="AV1147" s="19"/>
      <c r="AW1147" s="19"/>
      <c r="AX1147" s="19"/>
      <c r="AY1147" s="19"/>
      <c r="AZ1147" s="19"/>
      <c r="BA1147" s="19"/>
      <c r="BB1147" s="19"/>
      <c r="BC1147" s="19"/>
      <c r="BD1147" s="19"/>
      <c r="BE1147" s="19"/>
      <c r="BF1147" s="19"/>
      <c r="BG1147" s="19"/>
    </row>
    <row r="1148" customFormat="false" ht="15" hidden="false" customHeight="true" outlineLevel="0" collapsed="false">
      <c r="AK1148" s="19"/>
      <c r="AL1148" s="19"/>
      <c r="AM1148" s="19"/>
      <c r="AN1148" s="19"/>
      <c r="AO1148" s="19"/>
      <c r="AP1148" s="19"/>
      <c r="AQ1148" s="19"/>
      <c r="AR1148" s="19"/>
      <c r="AS1148" s="19"/>
      <c r="AT1148" s="19"/>
      <c r="AU1148" s="19"/>
      <c r="AV1148" s="19"/>
      <c r="AW1148" s="19"/>
      <c r="AX1148" s="19"/>
      <c r="AY1148" s="19"/>
      <c r="AZ1148" s="19"/>
      <c r="BA1148" s="19"/>
      <c r="BB1148" s="19"/>
      <c r="BC1148" s="19"/>
      <c r="BD1148" s="19"/>
      <c r="BE1148" s="19"/>
      <c r="BF1148" s="19"/>
      <c r="BG1148" s="19"/>
    </row>
    <row r="1149" customFormat="false" ht="15" hidden="false" customHeight="true" outlineLevel="0" collapsed="false">
      <c r="AK1149" s="19"/>
      <c r="AL1149" s="19"/>
      <c r="AM1149" s="19"/>
      <c r="AN1149" s="19"/>
      <c r="AO1149" s="19"/>
      <c r="AP1149" s="19"/>
      <c r="AQ1149" s="19"/>
      <c r="AR1149" s="19"/>
      <c r="AS1149" s="19"/>
      <c r="AT1149" s="19"/>
      <c r="AU1149" s="19"/>
      <c r="AV1149" s="19"/>
      <c r="AW1149" s="19"/>
      <c r="AX1149" s="19"/>
      <c r="AY1149" s="19"/>
      <c r="AZ1149" s="19"/>
      <c r="BA1149" s="19"/>
      <c r="BB1149" s="19"/>
      <c r="BC1149" s="19"/>
      <c r="BD1149" s="19"/>
      <c r="BE1149" s="19"/>
      <c r="BF1149" s="19"/>
      <c r="BG1149" s="19"/>
    </row>
    <row r="1150" customFormat="false" ht="15" hidden="false" customHeight="true" outlineLevel="0" collapsed="false">
      <c r="AK1150" s="19"/>
      <c r="AL1150" s="19"/>
      <c r="AM1150" s="19"/>
      <c r="AN1150" s="19"/>
      <c r="AO1150" s="19"/>
      <c r="AP1150" s="19"/>
      <c r="AQ1150" s="19"/>
      <c r="AR1150" s="19"/>
      <c r="AS1150" s="19"/>
      <c r="AT1150" s="19"/>
      <c r="AU1150" s="19"/>
      <c r="AV1150" s="19"/>
      <c r="AW1150" s="19"/>
      <c r="AX1150" s="19"/>
      <c r="AY1150" s="19"/>
      <c r="AZ1150" s="19"/>
      <c r="BA1150" s="19"/>
      <c r="BB1150" s="19"/>
      <c r="BC1150" s="19"/>
      <c r="BD1150" s="19"/>
      <c r="BE1150" s="19"/>
      <c r="BF1150" s="19"/>
      <c r="BG1150" s="19"/>
    </row>
    <row r="1151" customFormat="false" ht="15" hidden="false" customHeight="true" outlineLevel="0" collapsed="false">
      <c r="AK1151" s="19"/>
      <c r="AL1151" s="19"/>
      <c r="AM1151" s="19"/>
      <c r="AN1151" s="19"/>
      <c r="AO1151" s="19"/>
      <c r="AP1151" s="19"/>
      <c r="AQ1151" s="19"/>
      <c r="AR1151" s="19"/>
      <c r="AS1151" s="19"/>
      <c r="AT1151" s="19"/>
      <c r="AU1151" s="19"/>
      <c r="AV1151" s="19"/>
      <c r="AW1151" s="19"/>
      <c r="AX1151" s="19"/>
      <c r="AY1151" s="19"/>
      <c r="AZ1151" s="19"/>
      <c r="BA1151" s="19"/>
      <c r="BB1151" s="19"/>
      <c r="BC1151" s="19"/>
      <c r="BD1151" s="19"/>
      <c r="BE1151" s="19"/>
      <c r="BF1151" s="19"/>
      <c r="BG1151" s="19"/>
    </row>
    <row r="1152" customFormat="false" ht="15" hidden="false" customHeight="true" outlineLevel="0" collapsed="false">
      <c r="AK1152" s="19"/>
      <c r="AL1152" s="19"/>
      <c r="AM1152" s="19"/>
      <c r="AN1152" s="19"/>
      <c r="AO1152" s="19"/>
      <c r="AP1152" s="19"/>
      <c r="AQ1152" s="19"/>
      <c r="AR1152" s="19"/>
      <c r="AS1152" s="19"/>
      <c r="AT1152" s="19"/>
      <c r="AU1152" s="19"/>
      <c r="AV1152" s="19"/>
      <c r="AW1152" s="19"/>
      <c r="AX1152" s="19"/>
      <c r="AY1152" s="19"/>
      <c r="AZ1152" s="19"/>
      <c r="BA1152" s="19"/>
      <c r="BB1152" s="19"/>
      <c r="BC1152" s="19"/>
      <c r="BD1152" s="19"/>
      <c r="BE1152" s="19"/>
      <c r="BF1152" s="19"/>
      <c r="BG1152" s="19"/>
    </row>
    <row r="1153" customFormat="false" ht="15" hidden="false" customHeight="true" outlineLevel="0" collapsed="false">
      <c r="AK1153" s="19"/>
      <c r="AL1153" s="19"/>
      <c r="AM1153" s="19"/>
      <c r="AN1153" s="19"/>
      <c r="AO1153" s="19"/>
      <c r="AP1153" s="19"/>
      <c r="AQ1153" s="19"/>
      <c r="AR1153" s="19"/>
      <c r="AS1153" s="19"/>
      <c r="AT1153" s="19"/>
      <c r="AU1153" s="19"/>
      <c r="AV1153" s="19"/>
      <c r="AW1153" s="19"/>
      <c r="AX1153" s="19"/>
      <c r="AY1153" s="19"/>
      <c r="AZ1153" s="19"/>
      <c r="BA1153" s="19"/>
      <c r="BB1153" s="19"/>
      <c r="BC1153" s="19"/>
      <c r="BD1153" s="19"/>
      <c r="BE1153" s="19"/>
      <c r="BF1153" s="19"/>
      <c r="BG1153" s="19"/>
    </row>
    <row r="1154" customFormat="false" ht="15" hidden="false" customHeight="true" outlineLevel="0" collapsed="false">
      <c r="AK1154" s="19"/>
      <c r="AL1154" s="19"/>
      <c r="AM1154" s="19"/>
      <c r="AN1154" s="19"/>
      <c r="AO1154" s="19"/>
      <c r="AP1154" s="19"/>
      <c r="AQ1154" s="19"/>
      <c r="AR1154" s="19"/>
      <c r="AS1154" s="19"/>
      <c r="AT1154" s="19"/>
      <c r="AU1154" s="19"/>
      <c r="AV1154" s="19"/>
      <c r="AW1154" s="19"/>
      <c r="AX1154" s="19"/>
      <c r="AY1154" s="19"/>
      <c r="AZ1154" s="19"/>
      <c r="BA1154" s="19"/>
      <c r="BB1154" s="19"/>
      <c r="BC1154" s="19"/>
      <c r="BD1154" s="19"/>
      <c r="BE1154" s="19"/>
      <c r="BF1154" s="19"/>
      <c r="BG1154" s="19"/>
    </row>
    <row r="1155" customFormat="false" ht="15" hidden="false" customHeight="true" outlineLevel="0" collapsed="false">
      <c r="AK1155" s="19"/>
      <c r="AL1155" s="19"/>
      <c r="AM1155" s="19"/>
      <c r="AN1155" s="19"/>
      <c r="AO1155" s="19"/>
      <c r="AP1155" s="19"/>
      <c r="AQ1155" s="19"/>
      <c r="AR1155" s="19"/>
      <c r="AS1155" s="19"/>
      <c r="AT1155" s="19"/>
      <c r="AU1155" s="19"/>
      <c r="AV1155" s="19"/>
      <c r="AW1155" s="19"/>
      <c r="AX1155" s="19"/>
      <c r="AY1155" s="19"/>
      <c r="AZ1155" s="19"/>
      <c r="BA1155" s="19"/>
      <c r="BB1155" s="19"/>
      <c r="BC1155" s="19"/>
      <c r="BD1155" s="19"/>
      <c r="BE1155" s="19"/>
      <c r="BF1155" s="19"/>
      <c r="BG1155" s="19"/>
    </row>
    <row r="1156" customFormat="false" ht="15" hidden="false" customHeight="true" outlineLevel="0" collapsed="false">
      <c r="AK1156" s="19"/>
      <c r="AL1156" s="19"/>
      <c r="AM1156" s="19"/>
      <c r="AN1156" s="19"/>
      <c r="AO1156" s="19"/>
      <c r="AP1156" s="19"/>
      <c r="AQ1156" s="19"/>
      <c r="AR1156" s="19"/>
      <c r="AS1156" s="19"/>
      <c r="AT1156" s="19"/>
      <c r="AU1156" s="19"/>
      <c r="AV1156" s="19"/>
      <c r="AW1156" s="19"/>
      <c r="AX1156" s="19"/>
      <c r="AY1156" s="19"/>
      <c r="AZ1156" s="19"/>
      <c r="BA1156" s="19"/>
      <c r="BB1156" s="19"/>
      <c r="BC1156" s="19"/>
      <c r="BD1156" s="19"/>
      <c r="BE1156" s="19"/>
      <c r="BF1156" s="19"/>
      <c r="BG1156" s="19"/>
    </row>
    <row r="1157" customFormat="false" ht="15" hidden="false" customHeight="true" outlineLevel="0" collapsed="false">
      <c r="AK1157" s="19"/>
      <c r="AL1157" s="19"/>
      <c r="AM1157" s="19"/>
      <c r="AN1157" s="19"/>
      <c r="AO1157" s="19"/>
      <c r="AP1157" s="19"/>
      <c r="AQ1157" s="19"/>
      <c r="AR1157" s="19"/>
      <c r="AS1157" s="19"/>
      <c r="AT1157" s="19"/>
      <c r="AU1157" s="19"/>
      <c r="AV1157" s="19"/>
      <c r="AW1157" s="19"/>
      <c r="AX1157" s="19"/>
      <c r="AY1157" s="19"/>
      <c r="AZ1157" s="19"/>
      <c r="BA1157" s="19"/>
      <c r="BB1157" s="19"/>
      <c r="BC1157" s="19"/>
      <c r="BD1157" s="19"/>
      <c r="BE1157" s="19"/>
      <c r="BF1157" s="19"/>
      <c r="BG1157" s="19"/>
    </row>
    <row r="1158" customFormat="false" ht="15" hidden="false" customHeight="true" outlineLevel="0" collapsed="false">
      <c r="AK1158" s="19"/>
      <c r="AL1158" s="19"/>
      <c r="AM1158" s="19"/>
      <c r="AN1158" s="19"/>
      <c r="AO1158" s="19"/>
      <c r="AP1158" s="19"/>
      <c r="AQ1158" s="19"/>
      <c r="AR1158" s="19"/>
      <c r="AS1158" s="19"/>
      <c r="AT1158" s="19"/>
      <c r="AU1158" s="19"/>
      <c r="AV1158" s="19"/>
      <c r="AW1158" s="19"/>
      <c r="AX1158" s="19"/>
      <c r="AY1158" s="19"/>
      <c r="AZ1158" s="19"/>
      <c r="BA1158" s="19"/>
      <c r="BB1158" s="19"/>
      <c r="BC1158" s="19"/>
      <c r="BD1158" s="19"/>
      <c r="BE1158" s="19"/>
      <c r="BF1158" s="19"/>
      <c r="BG1158" s="19"/>
    </row>
    <row r="1159" customFormat="false" ht="15" hidden="false" customHeight="true" outlineLevel="0" collapsed="false">
      <c r="AK1159" s="19"/>
      <c r="AL1159" s="19"/>
      <c r="AM1159" s="19"/>
      <c r="AN1159" s="19"/>
      <c r="AO1159" s="19"/>
      <c r="AP1159" s="19"/>
      <c r="AQ1159" s="19"/>
      <c r="AR1159" s="19"/>
      <c r="AS1159" s="19"/>
      <c r="AT1159" s="19"/>
      <c r="AU1159" s="19"/>
      <c r="AV1159" s="19"/>
      <c r="AW1159" s="19"/>
      <c r="AX1159" s="19"/>
      <c r="AY1159" s="19"/>
      <c r="AZ1159" s="19"/>
      <c r="BA1159" s="19"/>
      <c r="BB1159" s="19"/>
      <c r="BC1159" s="19"/>
      <c r="BD1159" s="19"/>
      <c r="BE1159" s="19"/>
      <c r="BF1159" s="19"/>
      <c r="BG1159" s="19"/>
    </row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971">
    <mergeCell ref="A1:E6"/>
    <mergeCell ref="F1:H3"/>
    <mergeCell ref="I1:N3"/>
    <mergeCell ref="O1:S2"/>
    <mergeCell ref="T1:T3"/>
    <mergeCell ref="U1:U3"/>
    <mergeCell ref="V1:V6"/>
    <mergeCell ref="W1:X6"/>
    <mergeCell ref="Y1:Y6"/>
    <mergeCell ref="Z1:AA6"/>
    <mergeCell ref="AB1:AE6"/>
    <mergeCell ref="AF1:AG1"/>
    <mergeCell ref="AH1:AJ1"/>
    <mergeCell ref="AL1:AV2"/>
    <mergeCell ref="AX1:BL2"/>
    <mergeCell ref="BN1:BT2"/>
    <mergeCell ref="BV1:CS2"/>
    <mergeCell ref="CT1:CW2"/>
    <mergeCell ref="CX1:DA2"/>
    <mergeCell ref="DC1:DK4"/>
    <mergeCell ref="AF2:AG3"/>
    <mergeCell ref="AH2:AJ3"/>
    <mergeCell ref="O3:Q3"/>
    <mergeCell ref="R3:S3"/>
    <mergeCell ref="AL3:AV3"/>
    <mergeCell ref="AX3:AZ3"/>
    <mergeCell ref="BA3:BC3"/>
    <mergeCell ref="BD3:BF3"/>
    <mergeCell ref="BG3:BG14"/>
    <mergeCell ref="BH3:BH14"/>
    <mergeCell ref="BI3:BI14"/>
    <mergeCell ref="BJ3:BJ14"/>
    <mergeCell ref="BK3:BK14"/>
    <mergeCell ref="BL3:BL14"/>
    <mergeCell ref="BN3:BN14"/>
    <mergeCell ref="BO3:BO14"/>
    <mergeCell ref="BP3:BP14"/>
    <mergeCell ref="BQ3:BQ14"/>
    <mergeCell ref="BR3:BR14"/>
    <mergeCell ref="BS3:BS14"/>
    <mergeCell ref="BT3:BT14"/>
    <mergeCell ref="BV3:CB3"/>
    <mergeCell ref="CC3:CI3"/>
    <mergeCell ref="CJ3:CP3"/>
    <mergeCell ref="CQ3:CQ14"/>
    <mergeCell ref="CR3:CR14"/>
    <mergeCell ref="CS3:CS14"/>
    <mergeCell ref="CT3:CT14"/>
    <mergeCell ref="CU3:CU14"/>
    <mergeCell ref="CV3:CV14"/>
    <mergeCell ref="CW3:CW14"/>
    <mergeCell ref="CX3:CX14"/>
    <mergeCell ref="CY3:CY14"/>
    <mergeCell ref="CZ3:CZ14"/>
    <mergeCell ref="DA3:DA14"/>
    <mergeCell ref="F4:H6"/>
    <mergeCell ref="I4:N6"/>
    <mergeCell ref="O4:Q5"/>
    <mergeCell ref="R4:S5"/>
    <mergeCell ref="T4:T6"/>
    <mergeCell ref="U4:U6"/>
    <mergeCell ref="AF4:AJ4"/>
    <mergeCell ref="AL4:AL14"/>
    <mergeCell ref="AM4:AM14"/>
    <mergeCell ref="AN4:AN14"/>
    <mergeCell ref="AO4:AO14"/>
    <mergeCell ref="AP4:AP14"/>
    <mergeCell ref="AQ4:AQ14"/>
    <mergeCell ref="AR4:AR14"/>
    <mergeCell ref="AS4:AS14"/>
    <mergeCell ref="AT4:AT14"/>
    <mergeCell ref="AU4:AU14"/>
    <mergeCell ref="AV4:AV14"/>
    <mergeCell ref="AX4:AX14"/>
    <mergeCell ref="AY4:AY14"/>
    <mergeCell ref="AZ4:AZ14"/>
    <mergeCell ref="BA4:BA14"/>
    <mergeCell ref="BB4:BB14"/>
    <mergeCell ref="BC4:BC14"/>
    <mergeCell ref="BD4:BD14"/>
    <mergeCell ref="BE4:BE14"/>
    <mergeCell ref="BF4:BF14"/>
    <mergeCell ref="BV4:BW6"/>
    <mergeCell ref="BX4:BY6"/>
    <mergeCell ref="BZ4:BZ14"/>
    <mergeCell ref="CA4:CA14"/>
    <mergeCell ref="CB4:CB14"/>
    <mergeCell ref="CC4:CD6"/>
    <mergeCell ref="CE4:CF6"/>
    <mergeCell ref="CG4:CG14"/>
    <mergeCell ref="CH4:CH14"/>
    <mergeCell ref="CI4:CI14"/>
    <mergeCell ref="CJ4:CK6"/>
    <mergeCell ref="CL4:CM6"/>
    <mergeCell ref="CN4:CN14"/>
    <mergeCell ref="CO4:CO14"/>
    <mergeCell ref="CP4:CP14"/>
    <mergeCell ref="AF5:AJ6"/>
    <mergeCell ref="DC5:DK5"/>
    <mergeCell ref="O6:S6"/>
    <mergeCell ref="DC6:DD10"/>
    <mergeCell ref="DE6:DF10"/>
    <mergeCell ref="DG6:DH10"/>
    <mergeCell ref="DI6:DJ10"/>
    <mergeCell ref="DK6:DK10"/>
    <mergeCell ref="A7:E8"/>
    <mergeCell ref="F7:F14"/>
    <mergeCell ref="G7:I8"/>
    <mergeCell ref="J7:L8"/>
    <mergeCell ref="M7:O8"/>
    <mergeCell ref="P7:P14"/>
    <mergeCell ref="Q7:Q14"/>
    <mergeCell ref="R7:R14"/>
    <mergeCell ref="S7:W7"/>
    <mergeCell ref="X7:AB7"/>
    <mergeCell ref="AC7:AG7"/>
    <mergeCell ref="AH7:AH14"/>
    <mergeCell ref="AI7:AI14"/>
    <mergeCell ref="AJ7:AJ14"/>
    <mergeCell ref="BV7:BV14"/>
    <mergeCell ref="BW7:BW14"/>
    <mergeCell ref="BX7:BX14"/>
    <mergeCell ref="BY7:BY14"/>
    <mergeCell ref="CC7:CC14"/>
    <mergeCell ref="CD7:CD14"/>
    <mergeCell ref="CE7:CE14"/>
    <mergeCell ref="CF7:CF14"/>
    <mergeCell ref="CJ7:CJ14"/>
    <mergeCell ref="CK7:CK14"/>
    <mergeCell ref="CL7:CL14"/>
    <mergeCell ref="CM7:CM14"/>
    <mergeCell ref="S8:T8"/>
    <mergeCell ref="U8:V8"/>
    <mergeCell ref="W8:W14"/>
    <mergeCell ref="X8:Y8"/>
    <mergeCell ref="Z8:AA8"/>
    <mergeCell ref="AB8:AB14"/>
    <mergeCell ref="AC8:AD8"/>
    <mergeCell ref="AE8:AF8"/>
    <mergeCell ref="AG8:AG14"/>
    <mergeCell ref="A9:A14"/>
    <mergeCell ref="B9:B14"/>
    <mergeCell ref="C9:C14"/>
    <mergeCell ref="D9:D14"/>
    <mergeCell ref="E9:E14"/>
    <mergeCell ref="G9:G14"/>
    <mergeCell ref="H9:H14"/>
    <mergeCell ref="I9:I14"/>
    <mergeCell ref="J9:J14"/>
    <mergeCell ref="K9:K14"/>
    <mergeCell ref="L9:L14"/>
    <mergeCell ref="M9:M14"/>
    <mergeCell ref="N9:N14"/>
    <mergeCell ref="O9:O14"/>
    <mergeCell ref="S9:S14"/>
    <mergeCell ref="T9:T14"/>
    <mergeCell ref="U9:U14"/>
    <mergeCell ref="V9:V14"/>
    <mergeCell ref="X9:X14"/>
    <mergeCell ref="Y9:Y14"/>
    <mergeCell ref="Z9:Z14"/>
    <mergeCell ref="AA9:AA14"/>
    <mergeCell ref="AC9:AC14"/>
    <mergeCell ref="AD9:AD14"/>
    <mergeCell ref="AE9:AE14"/>
    <mergeCell ref="AF9:AF14"/>
    <mergeCell ref="DC11:DC14"/>
    <mergeCell ref="DD11:DD14"/>
    <mergeCell ref="DE11:DE14"/>
    <mergeCell ref="DF11:DF14"/>
    <mergeCell ref="DG11:DG14"/>
    <mergeCell ref="DH11:DH14"/>
    <mergeCell ref="DI11:DI14"/>
    <mergeCell ref="DJ11:DJ14"/>
    <mergeCell ref="DK11:DK14"/>
    <mergeCell ref="A15:A18"/>
    <mergeCell ref="B15:B18"/>
    <mergeCell ref="C15:C18"/>
    <mergeCell ref="D15:D18"/>
    <mergeCell ref="E15:E18"/>
    <mergeCell ref="F15:F18"/>
    <mergeCell ref="G15:G18"/>
    <mergeCell ref="H15:H18"/>
    <mergeCell ref="I15:I18"/>
    <mergeCell ref="J15:J18"/>
    <mergeCell ref="K15:K18"/>
    <mergeCell ref="L15:L18"/>
    <mergeCell ref="M15:M18"/>
    <mergeCell ref="N15:N18"/>
    <mergeCell ref="O15:O18"/>
    <mergeCell ref="P15:P18"/>
    <mergeCell ref="Q15:Q18"/>
    <mergeCell ref="R15:R18"/>
    <mergeCell ref="S15:S18"/>
    <mergeCell ref="T15:T18"/>
    <mergeCell ref="U15:U18"/>
    <mergeCell ref="V15:V18"/>
    <mergeCell ref="W15:W18"/>
    <mergeCell ref="X15:X18"/>
    <mergeCell ref="Y15:Y18"/>
    <mergeCell ref="Z15:Z18"/>
    <mergeCell ref="AA15:AA18"/>
    <mergeCell ref="AB15:AB18"/>
    <mergeCell ref="AC15:AC18"/>
    <mergeCell ref="AD15:AD18"/>
    <mergeCell ref="AE15:AE18"/>
    <mergeCell ref="AF15:AF18"/>
    <mergeCell ref="AG15:AG18"/>
    <mergeCell ref="AH15:AH18"/>
    <mergeCell ref="AI15:AI18"/>
    <mergeCell ref="AJ15:AJ18"/>
    <mergeCell ref="AL15:AL18"/>
    <mergeCell ref="AM15:AM18"/>
    <mergeCell ref="AN15:AN18"/>
    <mergeCell ref="AO15:AO18"/>
    <mergeCell ref="AP15:AP18"/>
    <mergeCell ref="AQ15:AQ18"/>
    <mergeCell ref="AR15:AR18"/>
    <mergeCell ref="AS15:AS18"/>
    <mergeCell ref="AT15:AT18"/>
    <mergeCell ref="AU15:AU18"/>
    <mergeCell ref="AV15:AV18"/>
    <mergeCell ref="AX15:AX18"/>
    <mergeCell ref="AY15:AY18"/>
    <mergeCell ref="AZ15:AZ18"/>
    <mergeCell ref="BA15:BA18"/>
    <mergeCell ref="BB15:BB18"/>
    <mergeCell ref="BC15:BC18"/>
    <mergeCell ref="BD15:BD18"/>
    <mergeCell ref="BE15:BE18"/>
    <mergeCell ref="BF15:BF18"/>
    <mergeCell ref="BG15:BG18"/>
    <mergeCell ref="BH15:BH18"/>
    <mergeCell ref="BI15:BI18"/>
    <mergeCell ref="BJ15:BJ18"/>
    <mergeCell ref="BK15:BK18"/>
    <mergeCell ref="BL15:BL18"/>
    <mergeCell ref="BN15:BN18"/>
    <mergeCell ref="BO15:BO18"/>
    <mergeCell ref="BP15:BP18"/>
    <mergeCell ref="BQ15:BQ18"/>
    <mergeCell ref="BR15:BR18"/>
    <mergeCell ref="BS15:BS18"/>
    <mergeCell ref="BT15:BT18"/>
    <mergeCell ref="BV15:BV18"/>
    <mergeCell ref="BW15:BW18"/>
    <mergeCell ref="BX15:BX18"/>
    <mergeCell ref="BY15:BY18"/>
    <mergeCell ref="BZ15:BZ18"/>
    <mergeCell ref="CA15:CA18"/>
    <mergeCell ref="CB15:CB18"/>
    <mergeCell ref="CC15:CC18"/>
    <mergeCell ref="CD15:CD18"/>
    <mergeCell ref="CE15:CE18"/>
    <mergeCell ref="CF15:CF18"/>
    <mergeCell ref="CG15:CG18"/>
    <mergeCell ref="CH15:CH18"/>
    <mergeCell ref="CI15:CI18"/>
    <mergeCell ref="CJ15:CJ18"/>
    <mergeCell ref="CK15:CK18"/>
    <mergeCell ref="CL15:CL18"/>
    <mergeCell ref="CM15:CM18"/>
    <mergeCell ref="CN15:CN18"/>
    <mergeCell ref="CO15:CO18"/>
    <mergeCell ref="CP15:CP18"/>
    <mergeCell ref="CQ15:CQ18"/>
    <mergeCell ref="CR15:CR18"/>
    <mergeCell ref="CS15:CS18"/>
    <mergeCell ref="CT15:CT18"/>
    <mergeCell ref="CU15:CU18"/>
    <mergeCell ref="CV15:CV18"/>
    <mergeCell ref="CW15:CW18"/>
    <mergeCell ref="CX15:CX18"/>
    <mergeCell ref="CY15:CY18"/>
    <mergeCell ref="CZ15:CZ18"/>
    <mergeCell ref="DA15:DA18"/>
    <mergeCell ref="DC15:DC18"/>
    <mergeCell ref="DD15:DD18"/>
    <mergeCell ref="DE15:DE18"/>
    <mergeCell ref="DF15:DF18"/>
    <mergeCell ref="DG15:DG18"/>
    <mergeCell ref="DH15:DH18"/>
    <mergeCell ref="DI15:DI18"/>
    <mergeCell ref="DJ15:DJ18"/>
    <mergeCell ref="DK15:DK18"/>
    <mergeCell ref="A19:A22"/>
    <mergeCell ref="B19:B22"/>
    <mergeCell ref="C19:C22"/>
    <mergeCell ref="D19:D22"/>
    <mergeCell ref="E19:E22"/>
    <mergeCell ref="F19:F22"/>
    <mergeCell ref="G19:G22"/>
    <mergeCell ref="H19:H22"/>
    <mergeCell ref="I19:I22"/>
    <mergeCell ref="J19:J22"/>
    <mergeCell ref="K19:K22"/>
    <mergeCell ref="L19:L22"/>
    <mergeCell ref="M19:M22"/>
    <mergeCell ref="N19:N22"/>
    <mergeCell ref="O19:O22"/>
    <mergeCell ref="P19:P22"/>
    <mergeCell ref="Q19:Q22"/>
    <mergeCell ref="R19:R22"/>
    <mergeCell ref="S19:S22"/>
    <mergeCell ref="T19:T22"/>
    <mergeCell ref="U19:U22"/>
    <mergeCell ref="V19:V22"/>
    <mergeCell ref="W19:W22"/>
    <mergeCell ref="X19:X22"/>
    <mergeCell ref="Y19:Y22"/>
    <mergeCell ref="Z19:Z22"/>
    <mergeCell ref="AA19:AA22"/>
    <mergeCell ref="AB19:AB22"/>
    <mergeCell ref="AC19:AC22"/>
    <mergeCell ref="AD19:AD22"/>
    <mergeCell ref="AE19:AE22"/>
    <mergeCell ref="AF19:AF22"/>
    <mergeCell ref="AG19:AG22"/>
    <mergeCell ref="AH19:AH22"/>
    <mergeCell ref="AI19:AI22"/>
    <mergeCell ref="AJ19:AJ22"/>
    <mergeCell ref="AL19:AL22"/>
    <mergeCell ref="AM19:AM22"/>
    <mergeCell ref="AN19:AN22"/>
    <mergeCell ref="AO19:AO22"/>
    <mergeCell ref="AP19:AP22"/>
    <mergeCell ref="AQ19:AQ22"/>
    <mergeCell ref="AR19:AR22"/>
    <mergeCell ref="AS19:AS22"/>
    <mergeCell ref="AT19:AT22"/>
    <mergeCell ref="AU19:AU22"/>
    <mergeCell ref="AV19:AV22"/>
    <mergeCell ref="AX19:AX22"/>
    <mergeCell ref="AY19:AY22"/>
    <mergeCell ref="AZ19:AZ22"/>
    <mergeCell ref="BA19:BA22"/>
    <mergeCell ref="BB19:BB22"/>
    <mergeCell ref="BC19:BC22"/>
    <mergeCell ref="BD19:BD22"/>
    <mergeCell ref="BE19:BE22"/>
    <mergeCell ref="BF19:BF22"/>
    <mergeCell ref="BG19:BG22"/>
    <mergeCell ref="BH19:BH22"/>
    <mergeCell ref="BI19:BI22"/>
    <mergeCell ref="BJ19:BJ22"/>
    <mergeCell ref="BK19:BK22"/>
    <mergeCell ref="BL19:BL22"/>
    <mergeCell ref="BN19:BN22"/>
    <mergeCell ref="BO19:BO22"/>
    <mergeCell ref="BP19:BP22"/>
    <mergeCell ref="BQ19:BQ22"/>
    <mergeCell ref="BR19:BR22"/>
    <mergeCell ref="BS19:BS22"/>
    <mergeCell ref="BT19:BT22"/>
    <mergeCell ref="BV19:BV22"/>
    <mergeCell ref="BW19:BW22"/>
    <mergeCell ref="BX19:BX22"/>
    <mergeCell ref="BY19:BY22"/>
    <mergeCell ref="BZ19:BZ22"/>
    <mergeCell ref="CA19:CA22"/>
    <mergeCell ref="CB19:CB22"/>
    <mergeCell ref="CC19:CC22"/>
    <mergeCell ref="CD19:CD22"/>
    <mergeCell ref="CE19:CE22"/>
    <mergeCell ref="CF19:CF22"/>
    <mergeCell ref="CG19:CG22"/>
    <mergeCell ref="CH19:CH22"/>
    <mergeCell ref="CI19:CI22"/>
    <mergeCell ref="CJ19:CJ22"/>
    <mergeCell ref="CK19:CK22"/>
    <mergeCell ref="CL19:CL22"/>
    <mergeCell ref="CM19:CM22"/>
    <mergeCell ref="CN19:CN22"/>
    <mergeCell ref="CO19:CO22"/>
    <mergeCell ref="CP19:CP22"/>
    <mergeCell ref="CQ19:CQ22"/>
    <mergeCell ref="CR19:CR22"/>
    <mergeCell ref="CS19:CS22"/>
    <mergeCell ref="CT19:CT22"/>
    <mergeCell ref="CU19:CU22"/>
    <mergeCell ref="CV19:CV22"/>
    <mergeCell ref="CW19:CW22"/>
    <mergeCell ref="CX19:CX22"/>
    <mergeCell ref="CY19:CY22"/>
    <mergeCell ref="CZ19:CZ22"/>
    <mergeCell ref="DA19:DA22"/>
    <mergeCell ref="DC19:DC22"/>
    <mergeCell ref="DD19:DD22"/>
    <mergeCell ref="DE19:DE22"/>
    <mergeCell ref="DF19:DF22"/>
    <mergeCell ref="DG19:DG22"/>
    <mergeCell ref="DH19:DH22"/>
    <mergeCell ref="DI19:DI22"/>
    <mergeCell ref="DJ19:DJ22"/>
    <mergeCell ref="DK19:DK22"/>
    <mergeCell ref="A23:A26"/>
    <mergeCell ref="B23:B26"/>
    <mergeCell ref="C23:C26"/>
    <mergeCell ref="D23:D26"/>
    <mergeCell ref="E23:E26"/>
    <mergeCell ref="F23:F26"/>
    <mergeCell ref="G23:G26"/>
    <mergeCell ref="H23:H26"/>
    <mergeCell ref="I23:I26"/>
    <mergeCell ref="J23:J26"/>
    <mergeCell ref="K23:K26"/>
    <mergeCell ref="L23:L26"/>
    <mergeCell ref="M23:M26"/>
    <mergeCell ref="N23:N26"/>
    <mergeCell ref="O23:O26"/>
    <mergeCell ref="P23:P26"/>
    <mergeCell ref="Q23:Q26"/>
    <mergeCell ref="R23:R26"/>
    <mergeCell ref="S23:S26"/>
    <mergeCell ref="T23:T26"/>
    <mergeCell ref="U23:U26"/>
    <mergeCell ref="V23:V26"/>
    <mergeCell ref="W23:W26"/>
    <mergeCell ref="X23:X26"/>
    <mergeCell ref="Y23:Y26"/>
    <mergeCell ref="Z23:Z26"/>
    <mergeCell ref="AA23:AA26"/>
    <mergeCell ref="AB23:AB26"/>
    <mergeCell ref="AC23:AC26"/>
    <mergeCell ref="AD23:AD26"/>
    <mergeCell ref="AE23:AE26"/>
    <mergeCell ref="AF23:AF26"/>
    <mergeCell ref="AG23:AG26"/>
    <mergeCell ref="AH23:AH26"/>
    <mergeCell ref="AI23:AI26"/>
    <mergeCell ref="AJ23:AJ26"/>
    <mergeCell ref="AL23:AL26"/>
    <mergeCell ref="AM23:AM26"/>
    <mergeCell ref="AN23:AN26"/>
    <mergeCell ref="AO23:AO26"/>
    <mergeCell ref="AP23:AP26"/>
    <mergeCell ref="AQ23:AQ26"/>
    <mergeCell ref="AR23:AR26"/>
    <mergeCell ref="AS23:AS26"/>
    <mergeCell ref="AT23:AT26"/>
    <mergeCell ref="AU23:AU26"/>
    <mergeCell ref="AV23:AV26"/>
    <mergeCell ref="AX23:AX26"/>
    <mergeCell ref="AY23:AY26"/>
    <mergeCell ref="AZ23:AZ26"/>
    <mergeCell ref="BA23:BA26"/>
    <mergeCell ref="BB23:BB26"/>
    <mergeCell ref="BC23:BC26"/>
    <mergeCell ref="BD23:BD26"/>
    <mergeCell ref="BE23:BE26"/>
    <mergeCell ref="BF23:BF26"/>
    <mergeCell ref="BG23:BG26"/>
    <mergeCell ref="BH23:BH26"/>
    <mergeCell ref="BI23:BI26"/>
    <mergeCell ref="BJ23:BJ26"/>
    <mergeCell ref="BK23:BK26"/>
    <mergeCell ref="BL23:BL26"/>
    <mergeCell ref="BN23:BN26"/>
    <mergeCell ref="BO23:BO26"/>
    <mergeCell ref="BP23:BP26"/>
    <mergeCell ref="BQ23:BQ26"/>
    <mergeCell ref="BR23:BR26"/>
    <mergeCell ref="BS23:BS26"/>
    <mergeCell ref="BT23:BT26"/>
    <mergeCell ref="BV23:BV26"/>
    <mergeCell ref="BW23:BW26"/>
    <mergeCell ref="BX23:BX26"/>
    <mergeCell ref="BY23:BY26"/>
    <mergeCell ref="BZ23:BZ26"/>
    <mergeCell ref="CA23:CA26"/>
    <mergeCell ref="CB23:CB26"/>
    <mergeCell ref="CC23:CC26"/>
    <mergeCell ref="CD23:CD26"/>
    <mergeCell ref="CE23:CE26"/>
    <mergeCell ref="CF23:CF26"/>
    <mergeCell ref="CG23:CG26"/>
    <mergeCell ref="CH23:CH26"/>
    <mergeCell ref="CI23:CI26"/>
    <mergeCell ref="CJ23:CJ26"/>
    <mergeCell ref="CK23:CK26"/>
    <mergeCell ref="CL23:CL26"/>
    <mergeCell ref="CM23:CM26"/>
    <mergeCell ref="CN23:CN26"/>
    <mergeCell ref="CO23:CO26"/>
    <mergeCell ref="CP23:CP26"/>
    <mergeCell ref="CQ23:CQ26"/>
    <mergeCell ref="CR23:CR26"/>
    <mergeCell ref="CS23:CS26"/>
    <mergeCell ref="CT23:CT26"/>
    <mergeCell ref="CU23:CU26"/>
    <mergeCell ref="CV23:CV26"/>
    <mergeCell ref="CW23:CW26"/>
    <mergeCell ref="CX23:CX26"/>
    <mergeCell ref="CY23:CY26"/>
    <mergeCell ref="CZ23:CZ26"/>
    <mergeCell ref="DA23:DA26"/>
    <mergeCell ref="DC23:DC26"/>
    <mergeCell ref="DD23:DD26"/>
    <mergeCell ref="DE23:DE26"/>
    <mergeCell ref="DF23:DF26"/>
    <mergeCell ref="DG23:DG26"/>
    <mergeCell ref="DH23:DH26"/>
    <mergeCell ref="DI23:DI26"/>
    <mergeCell ref="DJ23:DJ26"/>
    <mergeCell ref="DK23:DK26"/>
    <mergeCell ref="A27:A30"/>
    <mergeCell ref="B27:B30"/>
    <mergeCell ref="C27:C30"/>
    <mergeCell ref="D27:D30"/>
    <mergeCell ref="E27:E30"/>
    <mergeCell ref="F27:F30"/>
    <mergeCell ref="G27:G30"/>
    <mergeCell ref="H27:H30"/>
    <mergeCell ref="I27:I30"/>
    <mergeCell ref="J27:J30"/>
    <mergeCell ref="K27:K30"/>
    <mergeCell ref="L27:L30"/>
    <mergeCell ref="M27:M30"/>
    <mergeCell ref="N27:N30"/>
    <mergeCell ref="O27:O30"/>
    <mergeCell ref="P27:P30"/>
    <mergeCell ref="Q27:Q30"/>
    <mergeCell ref="R27:R30"/>
    <mergeCell ref="S27:S30"/>
    <mergeCell ref="T27:T30"/>
    <mergeCell ref="U27:U30"/>
    <mergeCell ref="V27:V30"/>
    <mergeCell ref="W27:W30"/>
    <mergeCell ref="X27:X30"/>
    <mergeCell ref="Y27:Y30"/>
    <mergeCell ref="Z27:Z30"/>
    <mergeCell ref="AA27:AA30"/>
    <mergeCell ref="AB27:AB30"/>
    <mergeCell ref="AC27:AC30"/>
    <mergeCell ref="AD27:AD30"/>
    <mergeCell ref="AE27:AE30"/>
    <mergeCell ref="AF27:AF30"/>
    <mergeCell ref="AG27:AG30"/>
    <mergeCell ref="AH27:AH30"/>
    <mergeCell ref="AI27:AI30"/>
    <mergeCell ref="AJ27:AJ30"/>
    <mergeCell ref="AL27:AL30"/>
    <mergeCell ref="AM27:AM30"/>
    <mergeCell ref="AN27:AN30"/>
    <mergeCell ref="AO27:AO30"/>
    <mergeCell ref="AP27:AP30"/>
    <mergeCell ref="AQ27:AQ30"/>
    <mergeCell ref="AR27:AR30"/>
    <mergeCell ref="AS27:AS30"/>
    <mergeCell ref="AT27:AT30"/>
    <mergeCell ref="AU27:AU30"/>
    <mergeCell ref="AV27:AV30"/>
    <mergeCell ref="AX27:AX30"/>
    <mergeCell ref="AY27:AY30"/>
    <mergeCell ref="AZ27:AZ30"/>
    <mergeCell ref="BA27:BA30"/>
    <mergeCell ref="BB27:BB30"/>
    <mergeCell ref="BC27:BC30"/>
    <mergeCell ref="BD27:BD30"/>
    <mergeCell ref="BE27:BE30"/>
    <mergeCell ref="BF27:BF30"/>
    <mergeCell ref="BG27:BG30"/>
    <mergeCell ref="BH27:BH30"/>
    <mergeCell ref="BI27:BI30"/>
    <mergeCell ref="BJ27:BJ30"/>
    <mergeCell ref="BK27:BK30"/>
    <mergeCell ref="BL27:BL30"/>
    <mergeCell ref="BN27:BN30"/>
    <mergeCell ref="BO27:BO30"/>
    <mergeCell ref="BP27:BP30"/>
    <mergeCell ref="BQ27:BQ30"/>
    <mergeCell ref="BR27:BR30"/>
    <mergeCell ref="BS27:BS30"/>
    <mergeCell ref="BT27:BT30"/>
    <mergeCell ref="BV27:BV30"/>
    <mergeCell ref="BW27:BW30"/>
    <mergeCell ref="BX27:BX30"/>
    <mergeCell ref="BY27:BY30"/>
    <mergeCell ref="BZ27:BZ30"/>
    <mergeCell ref="CA27:CA30"/>
    <mergeCell ref="CB27:CB30"/>
    <mergeCell ref="CC27:CC30"/>
    <mergeCell ref="CD27:CD30"/>
    <mergeCell ref="CE27:CE30"/>
    <mergeCell ref="CF27:CF30"/>
    <mergeCell ref="CG27:CG30"/>
    <mergeCell ref="CH27:CH30"/>
    <mergeCell ref="CI27:CI30"/>
    <mergeCell ref="CJ27:CJ30"/>
    <mergeCell ref="CK27:CK30"/>
    <mergeCell ref="CL27:CL30"/>
    <mergeCell ref="CM27:CM30"/>
    <mergeCell ref="CN27:CN30"/>
    <mergeCell ref="CO27:CO30"/>
    <mergeCell ref="CP27:CP30"/>
    <mergeCell ref="CQ27:CQ30"/>
    <mergeCell ref="CR27:CR30"/>
    <mergeCell ref="CS27:CS30"/>
    <mergeCell ref="CT27:CT30"/>
    <mergeCell ref="CU27:CU30"/>
    <mergeCell ref="CV27:CV30"/>
    <mergeCell ref="CW27:CW30"/>
    <mergeCell ref="CX27:CX30"/>
    <mergeCell ref="CY27:CY30"/>
    <mergeCell ref="CZ27:CZ30"/>
    <mergeCell ref="DA27:DA30"/>
    <mergeCell ref="DC27:DC30"/>
    <mergeCell ref="DD27:DD30"/>
    <mergeCell ref="DE27:DE30"/>
    <mergeCell ref="DF27:DF30"/>
    <mergeCell ref="DG27:DG30"/>
    <mergeCell ref="DH27:DH30"/>
    <mergeCell ref="DI27:DI30"/>
    <mergeCell ref="DJ27:DJ30"/>
    <mergeCell ref="DK27:DK30"/>
    <mergeCell ref="A31:A34"/>
    <mergeCell ref="B31:B34"/>
    <mergeCell ref="C31:C34"/>
    <mergeCell ref="D31:D34"/>
    <mergeCell ref="E31:E34"/>
    <mergeCell ref="F31:F34"/>
    <mergeCell ref="G31:G34"/>
    <mergeCell ref="H31:H34"/>
    <mergeCell ref="I31:I34"/>
    <mergeCell ref="J31:J34"/>
    <mergeCell ref="K31:K34"/>
    <mergeCell ref="L31:L34"/>
    <mergeCell ref="M31:M34"/>
    <mergeCell ref="N31:N34"/>
    <mergeCell ref="O31:O34"/>
    <mergeCell ref="P31:P34"/>
    <mergeCell ref="Q31:Q34"/>
    <mergeCell ref="R31:R34"/>
    <mergeCell ref="S31:S34"/>
    <mergeCell ref="T31:T34"/>
    <mergeCell ref="U31:U34"/>
    <mergeCell ref="V31:V34"/>
    <mergeCell ref="W31:W34"/>
    <mergeCell ref="X31:X34"/>
    <mergeCell ref="Y31:Y34"/>
    <mergeCell ref="Z31:Z34"/>
    <mergeCell ref="AA31:AA34"/>
    <mergeCell ref="AB31:AB34"/>
    <mergeCell ref="AC31:AC34"/>
    <mergeCell ref="AD31:AD34"/>
    <mergeCell ref="AE31:AE34"/>
    <mergeCell ref="AF31:AF34"/>
    <mergeCell ref="AG31:AG34"/>
    <mergeCell ref="AH31:AH34"/>
    <mergeCell ref="AI31:AI34"/>
    <mergeCell ref="AJ31:AJ34"/>
    <mergeCell ref="AL31:AL34"/>
    <mergeCell ref="AM31:AM34"/>
    <mergeCell ref="AN31:AN34"/>
    <mergeCell ref="AO31:AO34"/>
    <mergeCell ref="AP31:AP34"/>
    <mergeCell ref="AQ31:AQ34"/>
    <mergeCell ref="AR31:AR34"/>
    <mergeCell ref="AS31:AS34"/>
    <mergeCell ref="AT31:AT34"/>
    <mergeCell ref="AU31:AU34"/>
    <mergeCell ref="AV31:AV34"/>
    <mergeCell ref="AX31:AX34"/>
    <mergeCell ref="AY31:AY34"/>
    <mergeCell ref="AZ31:AZ34"/>
    <mergeCell ref="BA31:BA34"/>
    <mergeCell ref="BB31:BB34"/>
    <mergeCell ref="BC31:BC34"/>
    <mergeCell ref="BD31:BD34"/>
    <mergeCell ref="BE31:BE34"/>
    <mergeCell ref="BF31:BF34"/>
    <mergeCell ref="BG31:BG34"/>
    <mergeCell ref="BH31:BH34"/>
    <mergeCell ref="BI31:BI34"/>
    <mergeCell ref="BJ31:BJ34"/>
    <mergeCell ref="BK31:BK34"/>
    <mergeCell ref="BL31:BL34"/>
    <mergeCell ref="BN31:BN34"/>
    <mergeCell ref="BO31:BO34"/>
    <mergeCell ref="BP31:BP34"/>
    <mergeCell ref="BQ31:BQ34"/>
    <mergeCell ref="BR31:BR34"/>
    <mergeCell ref="BS31:BS34"/>
    <mergeCell ref="BT31:BT34"/>
    <mergeCell ref="BV31:BV34"/>
    <mergeCell ref="BW31:BW34"/>
    <mergeCell ref="BX31:BX34"/>
    <mergeCell ref="BY31:BY34"/>
    <mergeCell ref="BZ31:BZ34"/>
    <mergeCell ref="CA31:CA34"/>
    <mergeCell ref="CB31:CB34"/>
    <mergeCell ref="CC31:CC34"/>
    <mergeCell ref="CD31:CD34"/>
    <mergeCell ref="CE31:CE34"/>
    <mergeCell ref="CF31:CF34"/>
    <mergeCell ref="CG31:CG34"/>
    <mergeCell ref="CH31:CH34"/>
    <mergeCell ref="CI31:CI34"/>
    <mergeCell ref="CJ31:CJ34"/>
    <mergeCell ref="CK31:CK34"/>
    <mergeCell ref="CL31:CL34"/>
    <mergeCell ref="CM31:CM34"/>
    <mergeCell ref="CN31:CN34"/>
    <mergeCell ref="CO31:CO34"/>
    <mergeCell ref="CP31:CP34"/>
    <mergeCell ref="CQ31:CQ34"/>
    <mergeCell ref="CR31:CR34"/>
    <mergeCell ref="CS31:CS34"/>
    <mergeCell ref="CT31:CT34"/>
    <mergeCell ref="CU31:CU34"/>
    <mergeCell ref="CV31:CV34"/>
    <mergeCell ref="CW31:CW34"/>
    <mergeCell ref="CX31:CX34"/>
    <mergeCell ref="CY31:CY34"/>
    <mergeCell ref="CZ31:CZ34"/>
    <mergeCell ref="DA31:DA34"/>
    <mergeCell ref="DC31:DC34"/>
    <mergeCell ref="DD31:DD34"/>
    <mergeCell ref="DE31:DE34"/>
    <mergeCell ref="DF31:DF34"/>
    <mergeCell ref="DG31:DG34"/>
    <mergeCell ref="DH31:DH34"/>
    <mergeCell ref="DI31:DI34"/>
    <mergeCell ref="DJ31:DJ34"/>
    <mergeCell ref="DK31:DK34"/>
    <mergeCell ref="A35:A38"/>
    <mergeCell ref="B35:B38"/>
    <mergeCell ref="C35:C38"/>
    <mergeCell ref="D35:D38"/>
    <mergeCell ref="E35:E38"/>
    <mergeCell ref="F35:F38"/>
    <mergeCell ref="G35:G38"/>
    <mergeCell ref="H35:H38"/>
    <mergeCell ref="I35:I38"/>
    <mergeCell ref="J35:J38"/>
    <mergeCell ref="K35:K38"/>
    <mergeCell ref="L35:L38"/>
    <mergeCell ref="M35:M38"/>
    <mergeCell ref="N35:N38"/>
    <mergeCell ref="O35:O38"/>
    <mergeCell ref="P35:P38"/>
    <mergeCell ref="Q35:Q38"/>
    <mergeCell ref="R35:R38"/>
    <mergeCell ref="S35:S38"/>
    <mergeCell ref="T35:T38"/>
    <mergeCell ref="U35:U38"/>
    <mergeCell ref="V35:V38"/>
    <mergeCell ref="W35:W38"/>
    <mergeCell ref="X35:X38"/>
    <mergeCell ref="Y35:Y38"/>
    <mergeCell ref="Z35:Z38"/>
    <mergeCell ref="AA35:AA38"/>
    <mergeCell ref="AB35:AB38"/>
    <mergeCell ref="AC35:AC38"/>
    <mergeCell ref="AD35:AD38"/>
    <mergeCell ref="AE35:AE38"/>
    <mergeCell ref="AF35:AF38"/>
    <mergeCell ref="AG35:AG38"/>
    <mergeCell ref="AH35:AH38"/>
    <mergeCell ref="AI35:AI38"/>
    <mergeCell ref="AJ35:AJ38"/>
    <mergeCell ref="AL35:AL38"/>
    <mergeCell ref="AM35:AM38"/>
    <mergeCell ref="AN35:AN38"/>
    <mergeCell ref="AO35:AO38"/>
    <mergeCell ref="AP35:AP38"/>
    <mergeCell ref="AQ35:AQ38"/>
    <mergeCell ref="AR35:AR38"/>
    <mergeCell ref="AS35:AS38"/>
    <mergeCell ref="AT35:AT38"/>
    <mergeCell ref="AU35:AU38"/>
    <mergeCell ref="AV35:AV38"/>
    <mergeCell ref="AX35:AX38"/>
    <mergeCell ref="AY35:AY38"/>
    <mergeCell ref="AZ35:AZ38"/>
    <mergeCell ref="BA35:BA38"/>
    <mergeCell ref="BB35:BB38"/>
    <mergeCell ref="BC35:BC38"/>
    <mergeCell ref="BD35:BD38"/>
    <mergeCell ref="BE35:BE38"/>
    <mergeCell ref="BF35:BF38"/>
    <mergeCell ref="BG35:BG38"/>
    <mergeCell ref="BH35:BH38"/>
    <mergeCell ref="BI35:BI38"/>
    <mergeCell ref="BJ35:BJ38"/>
    <mergeCell ref="BK35:BK38"/>
    <mergeCell ref="BL35:BL38"/>
    <mergeCell ref="BN35:BN38"/>
    <mergeCell ref="BO35:BO38"/>
    <mergeCell ref="BP35:BP38"/>
    <mergeCell ref="BQ35:BQ38"/>
    <mergeCell ref="BR35:BR38"/>
    <mergeCell ref="BS35:BS38"/>
    <mergeCell ref="BT35:BT38"/>
    <mergeCell ref="BV35:BV38"/>
    <mergeCell ref="BW35:BW38"/>
    <mergeCell ref="BX35:BX38"/>
    <mergeCell ref="BY35:BY38"/>
    <mergeCell ref="BZ35:BZ38"/>
    <mergeCell ref="CA35:CA38"/>
    <mergeCell ref="CB35:CB38"/>
    <mergeCell ref="CC35:CC38"/>
    <mergeCell ref="CD35:CD38"/>
    <mergeCell ref="CE35:CE38"/>
    <mergeCell ref="CF35:CF38"/>
    <mergeCell ref="CG35:CG38"/>
    <mergeCell ref="CH35:CH38"/>
    <mergeCell ref="CI35:CI38"/>
    <mergeCell ref="CJ35:CJ38"/>
    <mergeCell ref="CK35:CK38"/>
    <mergeCell ref="CL35:CL38"/>
    <mergeCell ref="CM35:CM38"/>
    <mergeCell ref="CN35:CN38"/>
    <mergeCell ref="CO35:CO38"/>
    <mergeCell ref="CP35:CP38"/>
    <mergeCell ref="CQ35:CQ38"/>
    <mergeCell ref="CR35:CR38"/>
    <mergeCell ref="CS35:CS38"/>
    <mergeCell ref="CT35:CT38"/>
    <mergeCell ref="CU35:CU38"/>
    <mergeCell ref="CV35:CV38"/>
    <mergeCell ref="CW35:CW38"/>
    <mergeCell ref="CX35:CX38"/>
    <mergeCell ref="CY35:CY38"/>
    <mergeCell ref="CZ35:CZ38"/>
    <mergeCell ref="DA35:DA38"/>
    <mergeCell ref="DC35:DC38"/>
    <mergeCell ref="DD35:DD38"/>
    <mergeCell ref="DE35:DE38"/>
    <mergeCell ref="DF35:DF38"/>
    <mergeCell ref="DG35:DG38"/>
    <mergeCell ref="DH35:DH38"/>
    <mergeCell ref="DI35:DI38"/>
    <mergeCell ref="DJ35:DJ38"/>
    <mergeCell ref="DK35:DK38"/>
    <mergeCell ref="A39:A42"/>
    <mergeCell ref="B39:B42"/>
    <mergeCell ref="C39:C42"/>
    <mergeCell ref="D39:D42"/>
    <mergeCell ref="E39:E42"/>
    <mergeCell ref="F39:F42"/>
    <mergeCell ref="G39:G42"/>
    <mergeCell ref="H39:H42"/>
    <mergeCell ref="I39:I42"/>
    <mergeCell ref="J39:J42"/>
    <mergeCell ref="K39:K42"/>
    <mergeCell ref="L39:L42"/>
    <mergeCell ref="M39:M42"/>
    <mergeCell ref="N39:N42"/>
    <mergeCell ref="O39:O42"/>
    <mergeCell ref="P39:P42"/>
    <mergeCell ref="Q39:Q42"/>
    <mergeCell ref="R39:R42"/>
    <mergeCell ref="S39:S42"/>
    <mergeCell ref="T39:T42"/>
    <mergeCell ref="U39:U42"/>
    <mergeCell ref="V39:V42"/>
    <mergeCell ref="W39:W42"/>
    <mergeCell ref="X39:X42"/>
    <mergeCell ref="Y39:Y42"/>
    <mergeCell ref="Z39:Z42"/>
    <mergeCell ref="AA39:AA42"/>
    <mergeCell ref="AB39:AB42"/>
    <mergeCell ref="AC39:AC42"/>
    <mergeCell ref="AD39:AD42"/>
    <mergeCell ref="AE39:AE42"/>
    <mergeCell ref="AF39:AF42"/>
    <mergeCell ref="AG39:AG42"/>
    <mergeCell ref="AH39:AH42"/>
    <mergeCell ref="AI39:AI42"/>
    <mergeCell ref="AJ39:AJ42"/>
    <mergeCell ref="AL39:AL42"/>
    <mergeCell ref="AM39:AM42"/>
    <mergeCell ref="AN39:AN42"/>
    <mergeCell ref="AO39:AO42"/>
    <mergeCell ref="AP39:AP42"/>
    <mergeCell ref="AQ39:AQ42"/>
    <mergeCell ref="AR39:AR42"/>
    <mergeCell ref="AS39:AS42"/>
    <mergeCell ref="AT39:AT42"/>
    <mergeCell ref="AU39:AU42"/>
    <mergeCell ref="AV39:AV42"/>
    <mergeCell ref="AX39:AX42"/>
    <mergeCell ref="AY39:AY42"/>
    <mergeCell ref="AZ39:AZ42"/>
    <mergeCell ref="BA39:BA42"/>
    <mergeCell ref="BB39:BB42"/>
    <mergeCell ref="BC39:BC42"/>
    <mergeCell ref="BD39:BD42"/>
    <mergeCell ref="BE39:BE42"/>
    <mergeCell ref="BF39:BF42"/>
    <mergeCell ref="BG39:BG42"/>
    <mergeCell ref="BH39:BH42"/>
    <mergeCell ref="BI39:BI42"/>
    <mergeCell ref="BJ39:BJ42"/>
    <mergeCell ref="BK39:BK42"/>
    <mergeCell ref="BL39:BL42"/>
    <mergeCell ref="BN39:BN42"/>
    <mergeCell ref="BO39:BO42"/>
    <mergeCell ref="BP39:BP42"/>
    <mergeCell ref="BQ39:BQ42"/>
    <mergeCell ref="BR39:BR42"/>
    <mergeCell ref="BS39:BS42"/>
    <mergeCell ref="BT39:BT42"/>
    <mergeCell ref="BV39:BV42"/>
    <mergeCell ref="BW39:BW42"/>
    <mergeCell ref="BX39:BX42"/>
    <mergeCell ref="BY39:BY42"/>
    <mergeCell ref="BZ39:BZ42"/>
    <mergeCell ref="CA39:CA42"/>
    <mergeCell ref="CB39:CB42"/>
    <mergeCell ref="CC39:CC42"/>
    <mergeCell ref="CD39:CD42"/>
    <mergeCell ref="CE39:CE42"/>
    <mergeCell ref="CF39:CF42"/>
    <mergeCell ref="CG39:CG42"/>
    <mergeCell ref="CH39:CH42"/>
    <mergeCell ref="CI39:CI42"/>
    <mergeCell ref="CJ39:CJ42"/>
    <mergeCell ref="CK39:CK42"/>
    <mergeCell ref="CL39:CL42"/>
    <mergeCell ref="CM39:CM42"/>
    <mergeCell ref="CN39:CN42"/>
    <mergeCell ref="CO39:CO42"/>
    <mergeCell ref="CP39:CP42"/>
    <mergeCell ref="CQ39:CQ42"/>
    <mergeCell ref="CR39:CR42"/>
    <mergeCell ref="CS39:CS42"/>
    <mergeCell ref="CT39:CT42"/>
    <mergeCell ref="CU39:CU42"/>
    <mergeCell ref="CV39:CV42"/>
    <mergeCell ref="CW39:CW42"/>
    <mergeCell ref="CX39:CX42"/>
    <mergeCell ref="CY39:CY42"/>
    <mergeCell ref="CZ39:CZ42"/>
    <mergeCell ref="DA39:DA42"/>
    <mergeCell ref="DC39:DC42"/>
    <mergeCell ref="DD39:DD42"/>
    <mergeCell ref="DE39:DE42"/>
    <mergeCell ref="DF39:DF42"/>
    <mergeCell ref="DG39:DG42"/>
    <mergeCell ref="DH39:DH42"/>
    <mergeCell ref="DI39:DI42"/>
    <mergeCell ref="DJ39:DJ42"/>
    <mergeCell ref="DK39:DK42"/>
    <mergeCell ref="A43:A46"/>
    <mergeCell ref="B43:B46"/>
    <mergeCell ref="C43:C46"/>
    <mergeCell ref="D43:D46"/>
    <mergeCell ref="E43:E46"/>
    <mergeCell ref="F43:F46"/>
    <mergeCell ref="G43:G46"/>
    <mergeCell ref="H43:H46"/>
    <mergeCell ref="I43:I46"/>
    <mergeCell ref="J43:J46"/>
    <mergeCell ref="K43:K46"/>
    <mergeCell ref="L43:L46"/>
    <mergeCell ref="M43:M46"/>
    <mergeCell ref="N43:N46"/>
    <mergeCell ref="O43:O46"/>
    <mergeCell ref="P43:P46"/>
    <mergeCell ref="Q43:Q46"/>
    <mergeCell ref="R43:R46"/>
    <mergeCell ref="S43:S46"/>
    <mergeCell ref="T43:T46"/>
    <mergeCell ref="U43:U46"/>
    <mergeCell ref="V43:V46"/>
    <mergeCell ref="W43:W46"/>
    <mergeCell ref="X43:X46"/>
    <mergeCell ref="Y43:Y46"/>
    <mergeCell ref="Z43:Z46"/>
    <mergeCell ref="AA43:AA46"/>
    <mergeCell ref="AB43:AB46"/>
    <mergeCell ref="AC43:AC46"/>
    <mergeCell ref="AD43:AD46"/>
    <mergeCell ref="AE43:AE46"/>
    <mergeCell ref="AF43:AF46"/>
    <mergeCell ref="AG43:AG46"/>
    <mergeCell ref="AH43:AH46"/>
    <mergeCell ref="AI43:AI46"/>
    <mergeCell ref="AJ43:AJ46"/>
    <mergeCell ref="AL43:AL46"/>
    <mergeCell ref="AM43:AM46"/>
    <mergeCell ref="AN43:AN46"/>
    <mergeCell ref="AO43:AO46"/>
    <mergeCell ref="AP43:AP46"/>
    <mergeCell ref="AQ43:AQ46"/>
    <mergeCell ref="AR43:AR46"/>
    <mergeCell ref="AS43:AS46"/>
    <mergeCell ref="AT43:AT46"/>
    <mergeCell ref="AU43:AU46"/>
    <mergeCell ref="AV43:AV46"/>
    <mergeCell ref="AX43:AX46"/>
    <mergeCell ref="AY43:AY46"/>
    <mergeCell ref="AZ43:AZ46"/>
    <mergeCell ref="BA43:BA46"/>
    <mergeCell ref="BB43:BB46"/>
    <mergeCell ref="BC43:BC46"/>
    <mergeCell ref="BD43:BD46"/>
    <mergeCell ref="BE43:BE46"/>
    <mergeCell ref="BF43:BF46"/>
    <mergeCell ref="BG43:BG46"/>
    <mergeCell ref="BH43:BH46"/>
    <mergeCell ref="BI43:BI46"/>
    <mergeCell ref="BJ43:BJ46"/>
    <mergeCell ref="BK43:BK46"/>
    <mergeCell ref="BL43:BL46"/>
    <mergeCell ref="BN43:BN46"/>
    <mergeCell ref="BO43:BO46"/>
    <mergeCell ref="BP43:BP46"/>
    <mergeCell ref="BQ43:BQ46"/>
    <mergeCell ref="BR43:BR46"/>
    <mergeCell ref="BS43:BS46"/>
    <mergeCell ref="BT43:BT46"/>
    <mergeCell ref="BV43:BV46"/>
    <mergeCell ref="BW43:BW46"/>
    <mergeCell ref="BX43:BX46"/>
    <mergeCell ref="BY43:BY46"/>
    <mergeCell ref="BZ43:BZ46"/>
    <mergeCell ref="CA43:CA46"/>
    <mergeCell ref="CB43:CB46"/>
    <mergeCell ref="CC43:CC46"/>
    <mergeCell ref="CD43:CD46"/>
    <mergeCell ref="CE43:CE46"/>
    <mergeCell ref="CF43:CF46"/>
    <mergeCell ref="CG43:CG46"/>
    <mergeCell ref="CH43:CH46"/>
    <mergeCell ref="CI43:CI46"/>
    <mergeCell ref="CJ43:CJ46"/>
    <mergeCell ref="CK43:CK46"/>
    <mergeCell ref="CL43:CL46"/>
    <mergeCell ref="CM43:CM46"/>
    <mergeCell ref="CN43:CN46"/>
    <mergeCell ref="CO43:CO46"/>
    <mergeCell ref="CP43:CP46"/>
    <mergeCell ref="CQ43:CQ46"/>
    <mergeCell ref="CR43:CR46"/>
    <mergeCell ref="CS43:CS46"/>
    <mergeCell ref="CT43:CT46"/>
    <mergeCell ref="CU43:CU46"/>
    <mergeCell ref="CV43:CV46"/>
    <mergeCell ref="CW43:CW46"/>
    <mergeCell ref="CX43:CX46"/>
    <mergeCell ref="CY43:CY46"/>
    <mergeCell ref="CZ43:CZ46"/>
    <mergeCell ref="DA43:DA46"/>
    <mergeCell ref="DC43:DC46"/>
    <mergeCell ref="DD43:DD46"/>
    <mergeCell ref="DE43:DE46"/>
    <mergeCell ref="DF43:DF46"/>
    <mergeCell ref="DG43:DG46"/>
    <mergeCell ref="DH43:DH46"/>
    <mergeCell ref="DI43:DI46"/>
    <mergeCell ref="DJ43:DJ46"/>
    <mergeCell ref="DK43:DK46"/>
    <mergeCell ref="A47:A50"/>
    <mergeCell ref="B47:B50"/>
    <mergeCell ref="C47:C50"/>
    <mergeCell ref="D47:D50"/>
    <mergeCell ref="E47:E50"/>
    <mergeCell ref="F47:F50"/>
    <mergeCell ref="G47:G50"/>
    <mergeCell ref="H47:H50"/>
    <mergeCell ref="I47:I50"/>
    <mergeCell ref="J47:J50"/>
    <mergeCell ref="K47:K50"/>
    <mergeCell ref="L47:L50"/>
    <mergeCell ref="M47:M50"/>
    <mergeCell ref="N47:N50"/>
    <mergeCell ref="O47:O50"/>
    <mergeCell ref="P47:P50"/>
    <mergeCell ref="Q47:Q50"/>
    <mergeCell ref="R47:R50"/>
    <mergeCell ref="S47:S50"/>
    <mergeCell ref="T47:T50"/>
    <mergeCell ref="U47:U50"/>
    <mergeCell ref="V47:V50"/>
    <mergeCell ref="W47:W50"/>
    <mergeCell ref="X47:X50"/>
    <mergeCell ref="Y47:Y50"/>
    <mergeCell ref="Z47:Z50"/>
    <mergeCell ref="AA47:AA50"/>
    <mergeCell ref="AB47:AB50"/>
    <mergeCell ref="AC47:AC50"/>
    <mergeCell ref="AD47:AD50"/>
    <mergeCell ref="AE47:AE50"/>
    <mergeCell ref="AF47:AF50"/>
    <mergeCell ref="AG47:AG50"/>
    <mergeCell ref="AH47:AH50"/>
    <mergeCell ref="AI47:AI50"/>
    <mergeCell ref="AJ47:AJ50"/>
    <mergeCell ref="AL47:AL50"/>
    <mergeCell ref="AM47:AM50"/>
    <mergeCell ref="AN47:AN50"/>
    <mergeCell ref="AO47:AO50"/>
    <mergeCell ref="AP47:AP50"/>
    <mergeCell ref="AQ47:AQ50"/>
    <mergeCell ref="AR47:AR50"/>
    <mergeCell ref="AS47:AS50"/>
    <mergeCell ref="AT47:AT50"/>
    <mergeCell ref="AU47:AU50"/>
    <mergeCell ref="AV47:AV50"/>
    <mergeCell ref="AX47:AX50"/>
    <mergeCell ref="AY47:AY50"/>
    <mergeCell ref="AZ47:AZ50"/>
    <mergeCell ref="BA47:BA50"/>
    <mergeCell ref="BB47:BB50"/>
    <mergeCell ref="BC47:BC50"/>
    <mergeCell ref="BD47:BD50"/>
    <mergeCell ref="BE47:BE50"/>
    <mergeCell ref="BF47:BF50"/>
    <mergeCell ref="BG47:BG50"/>
    <mergeCell ref="BH47:BH50"/>
    <mergeCell ref="BI47:BI50"/>
    <mergeCell ref="BJ47:BJ50"/>
    <mergeCell ref="BK47:BK50"/>
    <mergeCell ref="BL47:BL50"/>
    <mergeCell ref="BN47:BN50"/>
    <mergeCell ref="BO47:BO50"/>
    <mergeCell ref="BP47:BP50"/>
    <mergeCell ref="BQ47:BQ50"/>
    <mergeCell ref="BR47:BR50"/>
    <mergeCell ref="BS47:BS50"/>
    <mergeCell ref="BT47:BT50"/>
    <mergeCell ref="BV47:BV50"/>
    <mergeCell ref="BW47:BW50"/>
    <mergeCell ref="BX47:BX50"/>
    <mergeCell ref="BY47:BY50"/>
    <mergeCell ref="BZ47:BZ50"/>
    <mergeCell ref="CA47:CA50"/>
    <mergeCell ref="CB47:CB50"/>
    <mergeCell ref="CC47:CC50"/>
    <mergeCell ref="CD47:CD50"/>
    <mergeCell ref="CE47:CE50"/>
    <mergeCell ref="CF47:CF50"/>
    <mergeCell ref="CG47:CG50"/>
    <mergeCell ref="CH47:CH50"/>
    <mergeCell ref="CI47:CI50"/>
    <mergeCell ref="CJ47:CJ50"/>
    <mergeCell ref="CK47:CK50"/>
    <mergeCell ref="CL47:CL50"/>
    <mergeCell ref="CM47:CM50"/>
    <mergeCell ref="CN47:CN50"/>
    <mergeCell ref="CO47:CO50"/>
    <mergeCell ref="CP47:CP50"/>
    <mergeCell ref="CQ47:CQ50"/>
    <mergeCell ref="CR47:CR50"/>
    <mergeCell ref="CS47:CS50"/>
    <mergeCell ref="CT47:CT50"/>
    <mergeCell ref="CU47:CU50"/>
    <mergeCell ref="CV47:CV50"/>
    <mergeCell ref="CW47:CW50"/>
    <mergeCell ref="CX47:CX50"/>
    <mergeCell ref="CY47:CY50"/>
    <mergeCell ref="CZ47:CZ50"/>
    <mergeCell ref="DA47:DA50"/>
    <mergeCell ref="DC47:DC50"/>
    <mergeCell ref="DD47:DD50"/>
    <mergeCell ref="DE47:DE50"/>
    <mergeCell ref="DF47:DF50"/>
    <mergeCell ref="DG47:DG50"/>
    <mergeCell ref="DH47:DH50"/>
    <mergeCell ref="DI47:DI50"/>
    <mergeCell ref="DJ47:DJ50"/>
    <mergeCell ref="DK47:DK50"/>
    <mergeCell ref="A51:A54"/>
    <mergeCell ref="B51:B54"/>
    <mergeCell ref="C51:C54"/>
    <mergeCell ref="D51:D54"/>
    <mergeCell ref="E51:E54"/>
    <mergeCell ref="F51:F54"/>
    <mergeCell ref="G51:G54"/>
    <mergeCell ref="H51:H54"/>
    <mergeCell ref="I51:I54"/>
    <mergeCell ref="J51:J54"/>
    <mergeCell ref="K51:K54"/>
    <mergeCell ref="L51:L54"/>
    <mergeCell ref="M51:M54"/>
    <mergeCell ref="N51:N54"/>
    <mergeCell ref="O51:O54"/>
    <mergeCell ref="P51:P54"/>
    <mergeCell ref="Q51:Q54"/>
    <mergeCell ref="R51:R54"/>
    <mergeCell ref="S51:S54"/>
    <mergeCell ref="T51:T54"/>
    <mergeCell ref="U51:U54"/>
    <mergeCell ref="V51:V54"/>
    <mergeCell ref="W51:W54"/>
    <mergeCell ref="X51:X54"/>
    <mergeCell ref="Y51:Y54"/>
    <mergeCell ref="Z51:Z54"/>
    <mergeCell ref="AA51:AA54"/>
    <mergeCell ref="AB51:AB54"/>
    <mergeCell ref="AC51:AC54"/>
    <mergeCell ref="AD51:AD54"/>
    <mergeCell ref="AE51:AE54"/>
    <mergeCell ref="AF51:AF54"/>
    <mergeCell ref="AG51:AG54"/>
    <mergeCell ref="AH51:AH54"/>
    <mergeCell ref="AI51:AI54"/>
    <mergeCell ref="AJ51:AJ54"/>
    <mergeCell ref="AL51:AL54"/>
    <mergeCell ref="AM51:AM54"/>
    <mergeCell ref="AN51:AN54"/>
    <mergeCell ref="AO51:AO54"/>
    <mergeCell ref="AP51:AP54"/>
    <mergeCell ref="AQ51:AQ54"/>
    <mergeCell ref="AR51:AR54"/>
    <mergeCell ref="AS51:AS54"/>
    <mergeCell ref="AT51:AT54"/>
    <mergeCell ref="AU51:AU54"/>
    <mergeCell ref="AV51:AV54"/>
    <mergeCell ref="AX51:AX54"/>
    <mergeCell ref="AY51:AY54"/>
    <mergeCell ref="AZ51:AZ54"/>
    <mergeCell ref="BA51:BA54"/>
    <mergeCell ref="BB51:BB54"/>
    <mergeCell ref="BC51:BC54"/>
    <mergeCell ref="BD51:BD54"/>
    <mergeCell ref="BE51:BE54"/>
    <mergeCell ref="BF51:BF54"/>
    <mergeCell ref="BG51:BG54"/>
    <mergeCell ref="BH51:BH54"/>
    <mergeCell ref="BI51:BI54"/>
    <mergeCell ref="BJ51:BJ54"/>
    <mergeCell ref="BK51:BK54"/>
    <mergeCell ref="BL51:BL54"/>
    <mergeCell ref="BN51:BN54"/>
    <mergeCell ref="BO51:BO54"/>
    <mergeCell ref="BP51:BP54"/>
    <mergeCell ref="BQ51:BQ54"/>
    <mergeCell ref="BR51:BR54"/>
    <mergeCell ref="BS51:BS54"/>
    <mergeCell ref="BT51:BT54"/>
    <mergeCell ref="BV51:BV54"/>
    <mergeCell ref="BW51:BW54"/>
    <mergeCell ref="BX51:BX54"/>
    <mergeCell ref="BY51:BY54"/>
    <mergeCell ref="BZ51:BZ54"/>
    <mergeCell ref="CA51:CA54"/>
    <mergeCell ref="CB51:CB54"/>
    <mergeCell ref="CC51:CC54"/>
    <mergeCell ref="CD51:CD54"/>
    <mergeCell ref="CE51:CE54"/>
    <mergeCell ref="CF51:CF54"/>
    <mergeCell ref="CG51:CG54"/>
    <mergeCell ref="CH51:CH54"/>
    <mergeCell ref="CI51:CI54"/>
    <mergeCell ref="CJ51:CJ54"/>
    <mergeCell ref="CK51:CK54"/>
    <mergeCell ref="CL51:CL54"/>
    <mergeCell ref="CM51:CM54"/>
    <mergeCell ref="CN51:CN54"/>
    <mergeCell ref="CO51:CO54"/>
    <mergeCell ref="CP51:CP54"/>
    <mergeCell ref="CQ51:CQ54"/>
    <mergeCell ref="CR51:CR54"/>
    <mergeCell ref="CS51:CS54"/>
    <mergeCell ref="CT51:CT54"/>
    <mergeCell ref="CU51:CU54"/>
    <mergeCell ref="CV51:CV54"/>
    <mergeCell ref="CW51:CW54"/>
    <mergeCell ref="CX51:CX54"/>
    <mergeCell ref="CY51:CY54"/>
    <mergeCell ref="CZ51:CZ54"/>
    <mergeCell ref="DA51:DA54"/>
    <mergeCell ref="DC51:DC54"/>
    <mergeCell ref="DD51:DD54"/>
    <mergeCell ref="DE51:DE54"/>
    <mergeCell ref="DF51:DF54"/>
    <mergeCell ref="DG51:DG54"/>
    <mergeCell ref="DH51:DH54"/>
    <mergeCell ref="DI51:DI54"/>
    <mergeCell ref="DJ51:DJ54"/>
    <mergeCell ref="DK51:DK54"/>
    <mergeCell ref="A55:A58"/>
    <mergeCell ref="B55:B58"/>
    <mergeCell ref="C55:C58"/>
    <mergeCell ref="D55:D58"/>
    <mergeCell ref="E55:E58"/>
    <mergeCell ref="F55:F58"/>
    <mergeCell ref="G55:G58"/>
    <mergeCell ref="H55:H58"/>
    <mergeCell ref="I55:I58"/>
    <mergeCell ref="J55:J58"/>
    <mergeCell ref="K55:K58"/>
    <mergeCell ref="L55:L58"/>
    <mergeCell ref="M55:M58"/>
    <mergeCell ref="N55:N58"/>
    <mergeCell ref="O55:O58"/>
    <mergeCell ref="P55:P58"/>
    <mergeCell ref="Q55:Q58"/>
    <mergeCell ref="R55:R58"/>
    <mergeCell ref="S55:S58"/>
    <mergeCell ref="T55:T58"/>
    <mergeCell ref="U55:U58"/>
    <mergeCell ref="V55:V58"/>
    <mergeCell ref="W55:W58"/>
    <mergeCell ref="X55:X58"/>
    <mergeCell ref="Y55:Y58"/>
    <mergeCell ref="Z55:Z58"/>
    <mergeCell ref="AA55:AA58"/>
    <mergeCell ref="AB55:AB58"/>
    <mergeCell ref="AC55:AC58"/>
    <mergeCell ref="AD55:AD58"/>
    <mergeCell ref="AE55:AE58"/>
    <mergeCell ref="AF55:AF58"/>
    <mergeCell ref="AG55:AG58"/>
    <mergeCell ref="AH55:AH58"/>
    <mergeCell ref="AI55:AI58"/>
    <mergeCell ref="AJ55:AJ58"/>
    <mergeCell ref="AL55:AL58"/>
    <mergeCell ref="AM55:AM58"/>
    <mergeCell ref="AN55:AN58"/>
    <mergeCell ref="AO55:AO58"/>
    <mergeCell ref="AP55:AP58"/>
    <mergeCell ref="AQ55:AQ58"/>
    <mergeCell ref="AR55:AR58"/>
    <mergeCell ref="AS55:AS58"/>
    <mergeCell ref="AT55:AT58"/>
    <mergeCell ref="AU55:AU58"/>
    <mergeCell ref="AV55:AV58"/>
    <mergeCell ref="AX55:AX58"/>
    <mergeCell ref="AY55:AY58"/>
    <mergeCell ref="AZ55:AZ58"/>
    <mergeCell ref="BA55:BA58"/>
    <mergeCell ref="BB55:BB58"/>
    <mergeCell ref="BC55:BC58"/>
    <mergeCell ref="BD55:BD58"/>
    <mergeCell ref="BE55:BE58"/>
    <mergeCell ref="BF55:BF58"/>
    <mergeCell ref="BG55:BG58"/>
    <mergeCell ref="BH55:BH58"/>
    <mergeCell ref="BI55:BI58"/>
    <mergeCell ref="BJ55:BJ58"/>
    <mergeCell ref="BK55:BK58"/>
    <mergeCell ref="BL55:BL58"/>
    <mergeCell ref="BN55:BN58"/>
    <mergeCell ref="BO55:BO58"/>
    <mergeCell ref="BP55:BP58"/>
    <mergeCell ref="BQ55:BQ58"/>
    <mergeCell ref="BR55:BR58"/>
    <mergeCell ref="BS55:BS58"/>
    <mergeCell ref="BT55:BT58"/>
    <mergeCell ref="BV55:BV58"/>
    <mergeCell ref="BW55:BW58"/>
    <mergeCell ref="BX55:BX58"/>
    <mergeCell ref="BY55:BY58"/>
    <mergeCell ref="BZ55:BZ58"/>
    <mergeCell ref="CA55:CA58"/>
    <mergeCell ref="CB55:CB58"/>
    <mergeCell ref="CC55:CC58"/>
    <mergeCell ref="CD55:CD58"/>
    <mergeCell ref="CE55:CE58"/>
    <mergeCell ref="CF55:CF58"/>
    <mergeCell ref="CG55:CG58"/>
    <mergeCell ref="CH55:CH58"/>
    <mergeCell ref="CI55:CI58"/>
    <mergeCell ref="CJ55:CJ58"/>
    <mergeCell ref="CK55:CK58"/>
    <mergeCell ref="CL55:CL58"/>
    <mergeCell ref="CM55:CM58"/>
    <mergeCell ref="CN55:CN58"/>
    <mergeCell ref="CO55:CO58"/>
    <mergeCell ref="CP55:CP58"/>
    <mergeCell ref="CQ55:CQ58"/>
    <mergeCell ref="CR55:CR58"/>
    <mergeCell ref="CS55:CS58"/>
    <mergeCell ref="CT55:CT58"/>
    <mergeCell ref="CU55:CU58"/>
    <mergeCell ref="CV55:CV58"/>
    <mergeCell ref="CW55:CW58"/>
    <mergeCell ref="CX55:CX58"/>
    <mergeCell ref="CY55:CY58"/>
    <mergeCell ref="CZ55:CZ58"/>
    <mergeCell ref="DA55:DA58"/>
    <mergeCell ref="DC55:DC58"/>
    <mergeCell ref="DD55:DD58"/>
    <mergeCell ref="DE55:DE58"/>
    <mergeCell ref="DF55:DF58"/>
    <mergeCell ref="DG55:DG58"/>
    <mergeCell ref="DH55:DH58"/>
    <mergeCell ref="DI55:DI58"/>
    <mergeCell ref="DJ55:DJ58"/>
    <mergeCell ref="DK55:DK58"/>
    <mergeCell ref="A59:A62"/>
    <mergeCell ref="B59:B62"/>
    <mergeCell ref="C59:C62"/>
    <mergeCell ref="D59:D62"/>
    <mergeCell ref="E59:E62"/>
    <mergeCell ref="F59:F62"/>
    <mergeCell ref="G59:G62"/>
    <mergeCell ref="H59:H62"/>
    <mergeCell ref="I59:I62"/>
    <mergeCell ref="J59:J62"/>
    <mergeCell ref="K59:K62"/>
    <mergeCell ref="L59:L62"/>
    <mergeCell ref="M59:M62"/>
    <mergeCell ref="N59:N62"/>
    <mergeCell ref="O59:O62"/>
    <mergeCell ref="P59:P62"/>
    <mergeCell ref="Q59:Q62"/>
    <mergeCell ref="R59:R62"/>
    <mergeCell ref="S59:S62"/>
    <mergeCell ref="T59:T62"/>
    <mergeCell ref="U59:U62"/>
    <mergeCell ref="V59:V62"/>
    <mergeCell ref="W59:W62"/>
    <mergeCell ref="X59:X62"/>
    <mergeCell ref="Y59:Y62"/>
    <mergeCell ref="Z59:Z62"/>
    <mergeCell ref="AA59:AA62"/>
    <mergeCell ref="AB59:AB62"/>
    <mergeCell ref="AC59:AC62"/>
    <mergeCell ref="AD59:AD62"/>
    <mergeCell ref="AE59:AE62"/>
    <mergeCell ref="AF59:AF62"/>
    <mergeCell ref="AG59:AG62"/>
    <mergeCell ref="AH59:AH62"/>
    <mergeCell ref="AI59:AI62"/>
    <mergeCell ref="AJ59:AJ62"/>
    <mergeCell ref="AL59:AL62"/>
    <mergeCell ref="AM59:AM62"/>
    <mergeCell ref="AN59:AN62"/>
    <mergeCell ref="AO59:AO62"/>
    <mergeCell ref="AP59:AP62"/>
    <mergeCell ref="AQ59:AQ62"/>
    <mergeCell ref="AR59:AR62"/>
    <mergeCell ref="AS59:AS62"/>
    <mergeCell ref="AT59:AT62"/>
    <mergeCell ref="AU59:AU62"/>
    <mergeCell ref="AV59:AV62"/>
    <mergeCell ref="AX59:AX62"/>
    <mergeCell ref="AY59:AY62"/>
    <mergeCell ref="AZ59:AZ62"/>
    <mergeCell ref="BA59:BA62"/>
    <mergeCell ref="BB59:BB62"/>
    <mergeCell ref="BC59:BC62"/>
    <mergeCell ref="BD59:BD62"/>
    <mergeCell ref="BE59:BE62"/>
    <mergeCell ref="BF59:BF62"/>
    <mergeCell ref="BG59:BG62"/>
    <mergeCell ref="BH59:BH62"/>
    <mergeCell ref="BI59:BI62"/>
    <mergeCell ref="BJ59:BJ62"/>
    <mergeCell ref="BK59:BK62"/>
    <mergeCell ref="BL59:BL62"/>
    <mergeCell ref="BN59:BN62"/>
    <mergeCell ref="BO59:BO62"/>
    <mergeCell ref="BP59:BP62"/>
    <mergeCell ref="BQ59:BQ62"/>
    <mergeCell ref="BR59:BR62"/>
    <mergeCell ref="BS59:BS62"/>
    <mergeCell ref="BT59:BT62"/>
    <mergeCell ref="BV59:BV62"/>
    <mergeCell ref="BW59:BW62"/>
    <mergeCell ref="BX59:BX62"/>
    <mergeCell ref="BY59:BY62"/>
    <mergeCell ref="BZ59:BZ62"/>
    <mergeCell ref="CA59:CA62"/>
    <mergeCell ref="CB59:CB62"/>
    <mergeCell ref="CC59:CC62"/>
    <mergeCell ref="CD59:CD62"/>
    <mergeCell ref="CE59:CE62"/>
    <mergeCell ref="CF59:CF62"/>
    <mergeCell ref="CG59:CG62"/>
    <mergeCell ref="CH59:CH62"/>
    <mergeCell ref="CI59:CI62"/>
    <mergeCell ref="CJ59:CJ62"/>
    <mergeCell ref="CK59:CK62"/>
    <mergeCell ref="CL59:CL62"/>
    <mergeCell ref="CM59:CM62"/>
    <mergeCell ref="CN59:CN62"/>
    <mergeCell ref="CO59:CO62"/>
    <mergeCell ref="CP59:CP62"/>
    <mergeCell ref="CQ59:CQ62"/>
    <mergeCell ref="CR59:CR62"/>
    <mergeCell ref="CS59:CS62"/>
    <mergeCell ref="CT59:CT62"/>
    <mergeCell ref="CU59:CU62"/>
    <mergeCell ref="CV59:CV62"/>
    <mergeCell ref="CW59:CW62"/>
    <mergeCell ref="CX59:CX62"/>
    <mergeCell ref="CY59:CY62"/>
    <mergeCell ref="CZ59:CZ62"/>
    <mergeCell ref="DA59:DA62"/>
    <mergeCell ref="DC59:DC62"/>
    <mergeCell ref="DD59:DD62"/>
    <mergeCell ref="DE59:DE62"/>
    <mergeCell ref="DF59:DF62"/>
    <mergeCell ref="DG59:DG62"/>
    <mergeCell ref="DH59:DH62"/>
    <mergeCell ref="DI59:DI62"/>
    <mergeCell ref="DJ59:DJ62"/>
    <mergeCell ref="DK59:DK62"/>
    <mergeCell ref="A63:A66"/>
    <mergeCell ref="B63:B66"/>
    <mergeCell ref="C63:C66"/>
    <mergeCell ref="D63:D66"/>
    <mergeCell ref="E63:E66"/>
    <mergeCell ref="F63:F66"/>
    <mergeCell ref="G63:G66"/>
    <mergeCell ref="H63:H66"/>
    <mergeCell ref="I63:I66"/>
    <mergeCell ref="J63:J66"/>
    <mergeCell ref="K63:K66"/>
    <mergeCell ref="L63:L66"/>
    <mergeCell ref="M63:M66"/>
    <mergeCell ref="N63:N66"/>
    <mergeCell ref="O63:O66"/>
    <mergeCell ref="P63:P66"/>
    <mergeCell ref="Q63:Q66"/>
    <mergeCell ref="R63:R66"/>
    <mergeCell ref="S63:S66"/>
    <mergeCell ref="T63:T66"/>
    <mergeCell ref="U63:U66"/>
    <mergeCell ref="V63:V66"/>
    <mergeCell ref="W63:W66"/>
    <mergeCell ref="X63:X66"/>
    <mergeCell ref="Y63:Y66"/>
    <mergeCell ref="Z63:Z66"/>
    <mergeCell ref="AA63:AA66"/>
    <mergeCell ref="AB63:AB66"/>
    <mergeCell ref="AC63:AC66"/>
    <mergeCell ref="AD63:AD66"/>
    <mergeCell ref="AE63:AE66"/>
    <mergeCell ref="AF63:AF66"/>
    <mergeCell ref="AG63:AG66"/>
    <mergeCell ref="AH63:AH66"/>
    <mergeCell ref="AI63:AI66"/>
    <mergeCell ref="AJ63:AJ66"/>
    <mergeCell ref="AL63:AL66"/>
    <mergeCell ref="AM63:AM66"/>
    <mergeCell ref="AN63:AN66"/>
    <mergeCell ref="AO63:AO66"/>
    <mergeCell ref="AP63:AP66"/>
    <mergeCell ref="AQ63:AQ66"/>
    <mergeCell ref="AR63:AR66"/>
    <mergeCell ref="AS63:AS66"/>
    <mergeCell ref="AT63:AT66"/>
    <mergeCell ref="AU63:AU66"/>
    <mergeCell ref="AV63:AV66"/>
    <mergeCell ref="AX63:AX66"/>
    <mergeCell ref="AY63:AY66"/>
    <mergeCell ref="AZ63:AZ66"/>
    <mergeCell ref="BA63:BA66"/>
    <mergeCell ref="BB63:BB66"/>
    <mergeCell ref="BC63:BC66"/>
    <mergeCell ref="BD63:BD66"/>
    <mergeCell ref="BE63:BE66"/>
    <mergeCell ref="BF63:BF66"/>
    <mergeCell ref="BG63:BG66"/>
    <mergeCell ref="BH63:BH66"/>
    <mergeCell ref="BI63:BI66"/>
    <mergeCell ref="BJ63:BJ66"/>
    <mergeCell ref="BK63:BK66"/>
    <mergeCell ref="BL63:BL66"/>
    <mergeCell ref="BN63:BN66"/>
    <mergeCell ref="BO63:BO66"/>
    <mergeCell ref="BP63:BP66"/>
    <mergeCell ref="BQ63:BQ66"/>
    <mergeCell ref="BR63:BR66"/>
    <mergeCell ref="BS63:BS66"/>
    <mergeCell ref="BT63:BT66"/>
    <mergeCell ref="BV63:BV66"/>
    <mergeCell ref="BW63:BW66"/>
    <mergeCell ref="BX63:BX66"/>
    <mergeCell ref="BY63:BY66"/>
    <mergeCell ref="BZ63:BZ66"/>
    <mergeCell ref="CA63:CA66"/>
    <mergeCell ref="CB63:CB66"/>
    <mergeCell ref="CC63:CC66"/>
    <mergeCell ref="CD63:CD66"/>
    <mergeCell ref="CE63:CE66"/>
    <mergeCell ref="CF63:CF66"/>
    <mergeCell ref="CG63:CG66"/>
    <mergeCell ref="CH63:CH66"/>
    <mergeCell ref="CI63:CI66"/>
    <mergeCell ref="CJ63:CJ66"/>
    <mergeCell ref="CK63:CK66"/>
    <mergeCell ref="CL63:CL66"/>
    <mergeCell ref="CM63:CM66"/>
    <mergeCell ref="CN63:CN66"/>
    <mergeCell ref="CO63:CO66"/>
    <mergeCell ref="CP63:CP66"/>
    <mergeCell ref="CQ63:CQ66"/>
    <mergeCell ref="CR63:CR66"/>
    <mergeCell ref="CS63:CS66"/>
    <mergeCell ref="CT63:CT66"/>
    <mergeCell ref="CU63:CU66"/>
    <mergeCell ref="CV63:CV66"/>
    <mergeCell ref="CW63:CW66"/>
    <mergeCell ref="CX63:CX66"/>
    <mergeCell ref="CY63:CY66"/>
    <mergeCell ref="CZ63:CZ66"/>
    <mergeCell ref="DA63:DA66"/>
    <mergeCell ref="DC63:DC66"/>
    <mergeCell ref="DD63:DD66"/>
    <mergeCell ref="DE63:DE66"/>
    <mergeCell ref="DF63:DF66"/>
    <mergeCell ref="DG63:DG66"/>
    <mergeCell ref="DH63:DH66"/>
    <mergeCell ref="DI63:DI66"/>
    <mergeCell ref="DJ63:DJ66"/>
    <mergeCell ref="DK63:DK66"/>
    <mergeCell ref="A67:A70"/>
    <mergeCell ref="B67:B70"/>
    <mergeCell ref="C67:C70"/>
    <mergeCell ref="D67:D70"/>
    <mergeCell ref="E67:E70"/>
    <mergeCell ref="F67:F70"/>
    <mergeCell ref="G67:G70"/>
    <mergeCell ref="H67:H70"/>
    <mergeCell ref="I67:I70"/>
    <mergeCell ref="J67:J70"/>
    <mergeCell ref="K67:K70"/>
    <mergeCell ref="L67:L70"/>
    <mergeCell ref="M67:M70"/>
    <mergeCell ref="N67:N70"/>
    <mergeCell ref="O67:O70"/>
    <mergeCell ref="P67:P70"/>
    <mergeCell ref="Q67:Q70"/>
    <mergeCell ref="R67:R70"/>
    <mergeCell ref="S67:S70"/>
    <mergeCell ref="T67:T70"/>
    <mergeCell ref="U67:U70"/>
    <mergeCell ref="V67:V70"/>
    <mergeCell ref="W67:W70"/>
    <mergeCell ref="X67:X70"/>
    <mergeCell ref="Y67:Y70"/>
    <mergeCell ref="Z67:Z70"/>
    <mergeCell ref="AA67:AA70"/>
    <mergeCell ref="AB67:AB70"/>
    <mergeCell ref="AC67:AC70"/>
    <mergeCell ref="AD67:AD70"/>
    <mergeCell ref="AE67:AE70"/>
    <mergeCell ref="AF67:AF70"/>
    <mergeCell ref="AG67:AG70"/>
    <mergeCell ref="AH67:AH70"/>
    <mergeCell ref="AI67:AI70"/>
    <mergeCell ref="AJ67:AJ70"/>
    <mergeCell ref="AL67:AL70"/>
    <mergeCell ref="AM67:AM70"/>
    <mergeCell ref="AN67:AN70"/>
    <mergeCell ref="AO67:AO70"/>
    <mergeCell ref="AP67:AP70"/>
    <mergeCell ref="AQ67:AQ70"/>
    <mergeCell ref="AR67:AR70"/>
    <mergeCell ref="AS67:AS70"/>
    <mergeCell ref="AT67:AT70"/>
    <mergeCell ref="AU67:AU70"/>
    <mergeCell ref="AV67:AV70"/>
    <mergeCell ref="AX67:AX70"/>
    <mergeCell ref="AY67:AY70"/>
    <mergeCell ref="AZ67:AZ70"/>
    <mergeCell ref="BA67:BA70"/>
    <mergeCell ref="BB67:BB70"/>
    <mergeCell ref="BC67:BC70"/>
    <mergeCell ref="BD67:BD70"/>
    <mergeCell ref="BE67:BE70"/>
    <mergeCell ref="BF67:BF70"/>
    <mergeCell ref="BG67:BG70"/>
    <mergeCell ref="BH67:BH70"/>
    <mergeCell ref="BI67:BI70"/>
    <mergeCell ref="BJ67:BJ70"/>
    <mergeCell ref="BK67:BK70"/>
    <mergeCell ref="BL67:BL70"/>
    <mergeCell ref="BN67:BN70"/>
    <mergeCell ref="BO67:BO70"/>
    <mergeCell ref="BP67:BP70"/>
    <mergeCell ref="BQ67:BQ70"/>
    <mergeCell ref="BR67:BR70"/>
    <mergeCell ref="BS67:BS70"/>
    <mergeCell ref="BT67:BT70"/>
    <mergeCell ref="BV67:BV70"/>
    <mergeCell ref="BW67:BW70"/>
    <mergeCell ref="BX67:BX70"/>
    <mergeCell ref="BY67:BY70"/>
    <mergeCell ref="BZ67:BZ70"/>
    <mergeCell ref="CA67:CA70"/>
    <mergeCell ref="CB67:CB70"/>
    <mergeCell ref="CC67:CC70"/>
    <mergeCell ref="CD67:CD70"/>
    <mergeCell ref="CE67:CE70"/>
    <mergeCell ref="CF67:CF70"/>
    <mergeCell ref="CG67:CG70"/>
    <mergeCell ref="CH67:CH70"/>
    <mergeCell ref="CI67:CI70"/>
    <mergeCell ref="CJ67:CJ70"/>
    <mergeCell ref="CK67:CK70"/>
    <mergeCell ref="CL67:CL70"/>
    <mergeCell ref="CM67:CM70"/>
    <mergeCell ref="CN67:CN70"/>
    <mergeCell ref="CO67:CO70"/>
    <mergeCell ref="CP67:CP70"/>
    <mergeCell ref="CQ67:CQ70"/>
    <mergeCell ref="CR67:CR70"/>
    <mergeCell ref="CS67:CS70"/>
    <mergeCell ref="CT67:CT70"/>
    <mergeCell ref="CU67:CU70"/>
    <mergeCell ref="CV67:CV70"/>
    <mergeCell ref="CW67:CW70"/>
    <mergeCell ref="CX67:CX70"/>
    <mergeCell ref="CY67:CY70"/>
    <mergeCell ref="CZ67:CZ70"/>
    <mergeCell ref="DA67:DA70"/>
    <mergeCell ref="DC67:DC70"/>
    <mergeCell ref="DD67:DD70"/>
    <mergeCell ref="DE67:DE70"/>
    <mergeCell ref="DF67:DF70"/>
    <mergeCell ref="DG67:DG70"/>
    <mergeCell ref="DH67:DH70"/>
    <mergeCell ref="DI67:DI70"/>
    <mergeCell ref="DJ67:DJ70"/>
    <mergeCell ref="DK67:DK70"/>
    <mergeCell ref="A71:A74"/>
    <mergeCell ref="B71:B74"/>
    <mergeCell ref="C71:C74"/>
    <mergeCell ref="D71:D74"/>
    <mergeCell ref="E71:E74"/>
    <mergeCell ref="F71:F74"/>
    <mergeCell ref="G71:G74"/>
    <mergeCell ref="H71:H74"/>
    <mergeCell ref="I71:I74"/>
    <mergeCell ref="J71:J74"/>
    <mergeCell ref="K71:K74"/>
    <mergeCell ref="L71:L74"/>
    <mergeCell ref="M71:M74"/>
    <mergeCell ref="N71:N74"/>
    <mergeCell ref="O71:O74"/>
    <mergeCell ref="P71:P74"/>
    <mergeCell ref="Q71:Q74"/>
    <mergeCell ref="R71:R74"/>
    <mergeCell ref="S71:S74"/>
    <mergeCell ref="T71:T74"/>
    <mergeCell ref="U71:U74"/>
    <mergeCell ref="V71:V74"/>
    <mergeCell ref="W71:W74"/>
    <mergeCell ref="X71:X74"/>
    <mergeCell ref="Y71:Y74"/>
    <mergeCell ref="Z71:Z74"/>
    <mergeCell ref="AA71:AA74"/>
    <mergeCell ref="AB71:AB74"/>
    <mergeCell ref="AC71:AC74"/>
    <mergeCell ref="AD71:AD74"/>
    <mergeCell ref="AE71:AE74"/>
    <mergeCell ref="AF71:AF74"/>
    <mergeCell ref="AG71:AG74"/>
    <mergeCell ref="AH71:AH74"/>
    <mergeCell ref="AI71:AI74"/>
    <mergeCell ref="AJ71:AJ74"/>
    <mergeCell ref="AL71:AL74"/>
    <mergeCell ref="AM71:AM74"/>
    <mergeCell ref="AN71:AN74"/>
    <mergeCell ref="AO71:AO74"/>
    <mergeCell ref="AP71:AP74"/>
    <mergeCell ref="AQ71:AQ74"/>
    <mergeCell ref="AR71:AR74"/>
    <mergeCell ref="AS71:AS74"/>
    <mergeCell ref="AT71:AT74"/>
    <mergeCell ref="AU71:AU74"/>
    <mergeCell ref="AV71:AV74"/>
    <mergeCell ref="AX71:AX74"/>
    <mergeCell ref="AY71:AY74"/>
    <mergeCell ref="AZ71:AZ74"/>
    <mergeCell ref="BA71:BA74"/>
    <mergeCell ref="BB71:BB74"/>
    <mergeCell ref="BC71:BC74"/>
    <mergeCell ref="BD71:BD74"/>
    <mergeCell ref="BE71:BE74"/>
    <mergeCell ref="BF71:BF74"/>
    <mergeCell ref="BG71:BG74"/>
    <mergeCell ref="BH71:BH74"/>
    <mergeCell ref="BI71:BI74"/>
    <mergeCell ref="BJ71:BJ74"/>
    <mergeCell ref="BK71:BK74"/>
    <mergeCell ref="BL71:BL74"/>
    <mergeCell ref="BN71:BN74"/>
    <mergeCell ref="BO71:BO74"/>
    <mergeCell ref="BP71:BP74"/>
    <mergeCell ref="BQ71:BQ74"/>
    <mergeCell ref="BR71:BR74"/>
    <mergeCell ref="BS71:BS74"/>
    <mergeCell ref="BT71:BT74"/>
    <mergeCell ref="BV71:BV74"/>
    <mergeCell ref="BW71:BW74"/>
    <mergeCell ref="BX71:BX74"/>
    <mergeCell ref="BY71:BY74"/>
    <mergeCell ref="BZ71:BZ74"/>
    <mergeCell ref="CA71:CA74"/>
    <mergeCell ref="CB71:CB74"/>
    <mergeCell ref="CC71:CC74"/>
    <mergeCell ref="CD71:CD74"/>
    <mergeCell ref="CE71:CE74"/>
    <mergeCell ref="CF71:CF74"/>
    <mergeCell ref="CG71:CG74"/>
    <mergeCell ref="CH71:CH74"/>
    <mergeCell ref="CI71:CI74"/>
    <mergeCell ref="CJ71:CJ74"/>
    <mergeCell ref="CK71:CK74"/>
    <mergeCell ref="CL71:CL74"/>
    <mergeCell ref="CM71:CM74"/>
    <mergeCell ref="CN71:CN74"/>
    <mergeCell ref="CO71:CO74"/>
    <mergeCell ref="CP71:CP74"/>
    <mergeCell ref="CQ71:CQ74"/>
    <mergeCell ref="CR71:CR74"/>
    <mergeCell ref="CS71:CS74"/>
    <mergeCell ref="CT71:CT74"/>
    <mergeCell ref="CU71:CU74"/>
    <mergeCell ref="CV71:CV74"/>
    <mergeCell ref="CW71:CW74"/>
    <mergeCell ref="CX71:CX74"/>
    <mergeCell ref="CY71:CY74"/>
    <mergeCell ref="CZ71:CZ74"/>
    <mergeCell ref="DA71:DA74"/>
    <mergeCell ref="DC71:DC74"/>
    <mergeCell ref="DD71:DD74"/>
    <mergeCell ref="DE71:DE74"/>
    <mergeCell ref="DF71:DF74"/>
    <mergeCell ref="DG71:DG74"/>
    <mergeCell ref="DH71:DH74"/>
    <mergeCell ref="DI71:DI74"/>
    <mergeCell ref="DJ71:DJ74"/>
    <mergeCell ref="DK71:DK74"/>
    <mergeCell ref="A75:A78"/>
    <mergeCell ref="B75:B78"/>
    <mergeCell ref="C75:C78"/>
    <mergeCell ref="D75:D78"/>
    <mergeCell ref="E75:E78"/>
    <mergeCell ref="F75:F78"/>
    <mergeCell ref="G75:G78"/>
    <mergeCell ref="H75:H78"/>
    <mergeCell ref="I75:I78"/>
    <mergeCell ref="J75:J78"/>
    <mergeCell ref="K75:K78"/>
    <mergeCell ref="L75:L78"/>
    <mergeCell ref="M75:M78"/>
    <mergeCell ref="N75:N78"/>
    <mergeCell ref="O75:O78"/>
    <mergeCell ref="P75:P78"/>
    <mergeCell ref="Q75:Q78"/>
    <mergeCell ref="R75:R78"/>
    <mergeCell ref="S75:S78"/>
    <mergeCell ref="T75:T78"/>
    <mergeCell ref="U75:U78"/>
    <mergeCell ref="V75:V78"/>
    <mergeCell ref="W75:W78"/>
    <mergeCell ref="X75:X78"/>
    <mergeCell ref="Y75:Y78"/>
    <mergeCell ref="Z75:Z78"/>
    <mergeCell ref="AA75:AA78"/>
    <mergeCell ref="AB75:AB78"/>
    <mergeCell ref="AC75:AC78"/>
    <mergeCell ref="AD75:AD78"/>
    <mergeCell ref="AE75:AE78"/>
    <mergeCell ref="AF75:AF78"/>
    <mergeCell ref="AG75:AG78"/>
    <mergeCell ref="AH75:AH78"/>
    <mergeCell ref="AI75:AI78"/>
    <mergeCell ref="AJ75:AJ78"/>
    <mergeCell ref="AL75:AL78"/>
    <mergeCell ref="AM75:AM78"/>
    <mergeCell ref="AN75:AN78"/>
    <mergeCell ref="AO75:AO78"/>
    <mergeCell ref="AP75:AP78"/>
    <mergeCell ref="AQ75:AQ78"/>
    <mergeCell ref="AR75:AR78"/>
    <mergeCell ref="AS75:AS78"/>
    <mergeCell ref="AT75:AT78"/>
    <mergeCell ref="AU75:AU78"/>
    <mergeCell ref="AV75:AV78"/>
    <mergeCell ref="AX75:AX78"/>
    <mergeCell ref="AY75:AY78"/>
    <mergeCell ref="AZ75:AZ78"/>
    <mergeCell ref="BA75:BA78"/>
    <mergeCell ref="BB75:BB78"/>
    <mergeCell ref="BC75:BC78"/>
    <mergeCell ref="BD75:BD78"/>
    <mergeCell ref="BE75:BE78"/>
    <mergeCell ref="BF75:BF78"/>
    <mergeCell ref="BG75:BG78"/>
    <mergeCell ref="BH75:BH78"/>
    <mergeCell ref="BI75:BI78"/>
    <mergeCell ref="BJ75:BJ78"/>
    <mergeCell ref="BK75:BK78"/>
    <mergeCell ref="BL75:BL78"/>
    <mergeCell ref="BN75:BN78"/>
    <mergeCell ref="BO75:BO78"/>
    <mergeCell ref="BP75:BP78"/>
    <mergeCell ref="BQ75:BQ78"/>
    <mergeCell ref="BR75:BR78"/>
    <mergeCell ref="BS75:BS78"/>
    <mergeCell ref="BT75:BT78"/>
    <mergeCell ref="BV75:BV78"/>
    <mergeCell ref="BW75:BW78"/>
    <mergeCell ref="BX75:BX78"/>
    <mergeCell ref="BY75:BY78"/>
    <mergeCell ref="BZ75:BZ78"/>
    <mergeCell ref="CA75:CA78"/>
    <mergeCell ref="CB75:CB78"/>
    <mergeCell ref="CC75:CC78"/>
    <mergeCell ref="CD75:CD78"/>
    <mergeCell ref="CE75:CE78"/>
    <mergeCell ref="CF75:CF78"/>
    <mergeCell ref="CG75:CG78"/>
    <mergeCell ref="CH75:CH78"/>
    <mergeCell ref="CI75:CI78"/>
    <mergeCell ref="CJ75:CJ78"/>
    <mergeCell ref="CK75:CK78"/>
    <mergeCell ref="CL75:CL78"/>
    <mergeCell ref="CM75:CM78"/>
    <mergeCell ref="CN75:CN78"/>
    <mergeCell ref="CO75:CO78"/>
    <mergeCell ref="CP75:CP78"/>
    <mergeCell ref="CQ75:CQ78"/>
    <mergeCell ref="CR75:CR78"/>
    <mergeCell ref="CS75:CS78"/>
    <mergeCell ref="CT75:CT78"/>
    <mergeCell ref="CU75:CU78"/>
    <mergeCell ref="CV75:CV78"/>
    <mergeCell ref="CW75:CW78"/>
    <mergeCell ref="CX75:CX78"/>
    <mergeCell ref="CY75:CY78"/>
    <mergeCell ref="CZ75:CZ78"/>
    <mergeCell ref="DA75:DA78"/>
    <mergeCell ref="DC75:DC78"/>
    <mergeCell ref="DD75:DD78"/>
    <mergeCell ref="DE75:DE78"/>
    <mergeCell ref="DF75:DF78"/>
    <mergeCell ref="DG75:DG78"/>
    <mergeCell ref="DH75:DH78"/>
    <mergeCell ref="DI75:DI78"/>
    <mergeCell ref="DJ75:DJ78"/>
    <mergeCell ref="DK75:DK78"/>
    <mergeCell ref="A79:A82"/>
    <mergeCell ref="B79:B82"/>
    <mergeCell ref="C79:C82"/>
    <mergeCell ref="D79:D82"/>
    <mergeCell ref="E79:E82"/>
    <mergeCell ref="F79:F82"/>
    <mergeCell ref="G79:G82"/>
    <mergeCell ref="H79:H82"/>
    <mergeCell ref="I79:I82"/>
    <mergeCell ref="J79:J82"/>
    <mergeCell ref="K79:K82"/>
    <mergeCell ref="L79:L82"/>
    <mergeCell ref="M79:M82"/>
    <mergeCell ref="N79:N82"/>
    <mergeCell ref="O79:O82"/>
    <mergeCell ref="P79:P82"/>
    <mergeCell ref="Q79:Q82"/>
    <mergeCell ref="R79:R82"/>
    <mergeCell ref="S79:S82"/>
    <mergeCell ref="T79:T82"/>
    <mergeCell ref="U79:U82"/>
    <mergeCell ref="V79:V82"/>
    <mergeCell ref="W79:W82"/>
    <mergeCell ref="X79:X82"/>
    <mergeCell ref="Y79:Y82"/>
    <mergeCell ref="Z79:Z82"/>
    <mergeCell ref="AA79:AA82"/>
    <mergeCell ref="AB79:AB82"/>
    <mergeCell ref="AC79:AC82"/>
    <mergeCell ref="AD79:AD82"/>
    <mergeCell ref="AE79:AE82"/>
    <mergeCell ref="AF79:AF82"/>
    <mergeCell ref="AG79:AG82"/>
    <mergeCell ref="AH79:AH82"/>
    <mergeCell ref="AI79:AI82"/>
    <mergeCell ref="AJ79:AJ82"/>
    <mergeCell ref="AL79:AL82"/>
    <mergeCell ref="AM79:AM82"/>
    <mergeCell ref="AN79:AN82"/>
    <mergeCell ref="AO79:AO82"/>
    <mergeCell ref="AP79:AP82"/>
    <mergeCell ref="AQ79:AQ82"/>
    <mergeCell ref="AR79:AR82"/>
    <mergeCell ref="AS79:AS82"/>
    <mergeCell ref="AT79:AT82"/>
    <mergeCell ref="AU79:AU82"/>
    <mergeCell ref="AV79:AV82"/>
    <mergeCell ref="AX79:AX82"/>
    <mergeCell ref="AY79:AY82"/>
    <mergeCell ref="AZ79:AZ82"/>
    <mergeCell ref="BA79:BA82"/>
    <mergeCell ref="BB79:BB82"/>
    <mergeCell ref="BC79:BC82"/>
    <mergeCell ref="BD79:BD82"/>
    <mergeCell ref="BE79:BE82"/>
    <mergeCell ref="BF79:BF82"/>
    <mergeCell ref="BG79:BG82"/>
    <mergeCell ref="BH79:BH82"/>
    <mergeCell ref="BI79:BI82"/>
    <mergeCell ref="BJ79:BJ82"/>
    <mergeCell ref="BK79:BK82"/>
    <mergeCell ref="BL79:BL82"/>
    <mergeCell ref="BN79:BN82"/>
    <mergeCell ref="BO79:BO82"/>
    <mergeCell ref="BP79:BP82"/>
    <mergeCell ref="BQ79:BQ82"/>
    <mergeCell ref="BR79:BR82"/>
    <mergeCell ref="BS79:BS82"/>
    <mergeCell ref="BT79:BT82"/>
    <mergeCell ref="BV79:BV82"/>
    <mergeCell ref="BW79:BW82"/>
    <mergeCell ref="BX79:BX82"/>
    <mergeCell ref="BY79:BY82"/>
    <mergeCell ref="BZ79:BZ82"/>
    <mergeCell ref="CA79:CA82"/>
    <mergeCell ref="CB79:CB82"/>
    <mergeCell ref="CC79:CC82"/>
    <mergeCell ref="CD79:CD82"/>
    <mergeCell ref="CE79:CE82"/>
    <mergeCell ref="CF79:CF82"/>
    <mergeCell ref="CG79:CG82"/>
    <mergeCell ref="CH79:CH82"/>
    <mergeCell ref="CI79:CI82"/>
    <mergeCell ref="CJ79:CJ82"/>
    <mergeCell ref="CK79:CK82"/>
    <mergeCell ref="CL79:CL82"/>
    <mergeCell ref="CM79:CM82"/>
    <mergeCell ref="CN79:CN82"/>
    <mergeCell ref="CO79:CO82"/>
    <mergeCell ref="CP79:CP82"/>
    <mergeCell ref="CQ79:CQ82"/>
    <mergeCell ref="CR79:CR82"/>
    <mergeCell ref="CS79:CS82"/>
    <mergeCell ref="CT79:CT82"/>
    <mergeCell ref="CU79:CU82"/>
    <mergeCell ref="CV79:CV82"/>
    <mergeCell ref="CW79:CW82"/>
    <mergeCell ref="CX79:CX82"/>
    <mergeCell ref="CY79:CY82"/>
    <mergeCell ref="CZ79:CZ82"/>
    <mergeCell ref="DA79:DA82"/>
    <mergeCell ref="DC79:DC82"/>
    <mergeCell ref="DD79:DD82"/>
    <mergeCell ref="DE79:DE82"/>
    <mergeCell ref="DF79:DF82"/>
    <mergeCell ref="DG79:DG82"/>
    <mergeCell ref="DH79:DH82"/>
    <mergeCell ref="DI79:DI82"/>
    <mergeCell ref="DJ79:DJ82"/>
    <mergeCell ref="DK79:DK82"/>
    <mergeCell ref="A83:A86"/>
    <mergeCell ref="B83:B86"/>
    <mergeCell ref="C83:C86"/>
    <mergeCell ref="D83:D86"/>
    <mergeCell ref="E83:E86"/>
    <mergeCell ref="F83:F86"/>
    <mergeCell ref="G83:G86"/>
    <mergeCell ref="H83:H86"/>
    <mergeCell ref="I83:I86"/>
    <mergeCell ref="J83:J86"/>
    <mergeCell ref="K83:K86"/>
    <mergeCell ref="L83:L86"/>
    <mergeCell ref="M83:M86"/>
    <mergeCell ref="N83:N86"/>
    <mergeCell ref="O83:O86"/>
    <mergeCell ref="P83:P86"/>
    <mergeCell ref="Q83:Q86"/>
    <mergeCell ref="R83:R86"/>
    <mergeCell ref="S83:S86"/>
    <mergeCell ref="T83:T86"/>
    <mergeCell ref="U83:U86"/>
    <mergeCell ref="V83:V86"/>
    <mergeCell ref="W83:W86"/>
    <mergeCell ref="X83:X86"/>
    <mergeCell ref="Y83:Y86"/>
    <mergeCell ref="Z83:Z86"/>
    <mergeCell ref="AA83:AA86"/>
    <mergeCell ref="AB83:AB86"/>
    <mergeCell ref="AC83:AC86"/>
    <mergeCell ref="AD83:AD86"/>
    <mergeCell ref="AE83:AE86"/>
    <mergeCell ref="AF83:AF86"/>
    <mergeCell ref="AG83:AG86"/>
    <mergeCell ref="AH83:AH86"/>
    <mergeCell ref="AI83:AI86"/>
    <mergeCell ref="AJ83:AJ86"/>
    <mergeCell ref="AL83:AL86"/>
    <mergeCell ref="AM83:AM86"/>
    <mergeCell ref="AN83:AN86"/>
    <mergeCell ref="AO83:AO86"/>
    <mergeCell ref="AP83:AP86"/>
    <mergeCell ref="AQ83:AQ86"/>
    <mergeCell ref="AR83:AR86"/>
    <mergeCell ref="AS83:AS86"/>
    <mergeCell ref="AT83:AT86"/>
    <mergeCell ref="AU83:AU86"/>
    <mergeCell ref="AV83:AV86"/>
    <mergeCell ref="AX83:AX86"/>
    <mergeCell ref="AY83:AY86"/>
    <mergeCell ref="AZ83:AZ86"/>
    <mergeCell ref="BA83:BA86"/>
    <mergeCell ref="BB83:BB86"/>
    <mergeCell ref="BC83:BC86"/>
    <mergeCell ref="BD83:BD86"/>
    <mergeCell ref="BE83:BE86"/>
    <mergeCell ref="BF83:BF86"/>
    <mergeCell ref="BG83:BG86"/>
    <mergeCell ref="BH83:BH86"/>
    <mergeCell ref="BI83:BI86"/>
    <mergeCell ref="BJ83:BJ86"/>
    <mergeCell ref="BK83:BK86"/>
    <mergeCell ref="BL83:BL86"/>
    <mergeCell ref="BN83:BN86"/>
    <mergeCell ref="BO83:BO86"/>
    <mergeCell ref="BP83:BP86"/>
    <mergeCell ref="BQ83:BQ86"/>
    <mergeCell ref="BR83:BR86"/>
    <mergeCell ref="BS83:BS86"/>
    <mergeCell ref="BT83:BT86"/>
    <mergeCell ref="BV83:BV86"/>
    <mergeCell ref="BW83:BW86"/>
    <mergeCell ref="BX83:BX86"/>
    <mergeCell ref="BY83:BY86"/>
    <mergeCell ref="BZ83:BZ86"/>
    <mergeCell ref="CA83:CA86"/>
    <mergeCell ref="CB83:CB86"/>
    <mergeCell ref="CC83:CC86"/>
    <mergeCell ref="CD83:CD86"/>
    <mergeCell ref="CE83:CE86"/>
    <mergeCell ref="CF83:CF86"/>
    <mergeCell ref="CG83:CG86"/>
    <mergeCell ref="CH83:CH86"/>
    <mergeCell ref="CI83:CI86"/>
    <mergeCell ref="CJ83:CJ86"/>
    <mergeCell ref="CK83:CK86"/>
    <mergeCell ref="CL83:CL86"/>
    <mergeCell ref="CM83:CM86"/>
    <mergeCell ref="CN83:CN86"/>
    <mergeCell ref="CO83:CO86"/>
    <mergeCell ref="CP83:CP86"/>
    <mergeCell ref="CQ83:CQ86"/>
    <mergeCell ref="CR83:CR86"/>
    <mergeCell ref="CS83:CS86"/>
    <mergeCell ref="CT83:CT86"/>
    <mergeCell ref="CU83:CU86"/>
    <mergeCell ref="CV83:CV86"/>
    <mergeCell ref="CW83:CW86"/>
    <mergeCell ref="CX83:CX86"/>
    <mergeCell ref="CY83:CY86"/>
    <mergeCell ref="CZ83:CZ86"/>
    <mergeCell ref="DA83:DA86"/>
    <mergeCell ref="DC83:DC86"/>
    <mergeCell ref="DD83:DD86"/>
    <mergeCell ref="DE83:DE86"/>
    <mergeCell ref="DF83:DF86"/>
    <mergeCell ref="DG83:DG86"/>
    <mergeCell ref="DH83:DH86"/>
    <mergeCell ref="DI83:DI86"/>
    <mergeCell ref="DJ83:DJ86"/>
    <mergeCell ref="DK83:DK86"/>
    <mergeCell ref="A87:A90"/>
    <mergeCell ref="B87:B90"/>
    <mergeCell ref="C87:C90"/>
    <mergeCell ref="D87:D90"/>
    <mergeCell ref="E87:E90"/>
    <mergeCell ref="F87:F90"/>
    <mergeCell ref="G87:G90"/>
    <mergeCell ref="H87:H90"/>
    <mergeCell ref="I87:I90"/>
    <mergeCell ref="J87:J90"/>
    <mergeCell ref="K87:K90"/>
    <mergeCell ref="L87:L90"/>
    <mergeCell ref="M87:M90"/>
    <mergeCell ref="N87:N90"/>
    <mergeCell ref="O87:O90"/>
    <mergeCell ref="P87:P90"/>
    <mergeCell ref="Q87:Q90"/>
    <mergeCell ref="R87:R90"/>
    <mergeCell ref="S87:S90"/>
    <mergeCell ref="T87:T90"/>
    <mergeCell ref="U87:U90"/>
    <mergeCell ref="V87:V90"/>
    <mergeCell ref="W87:W90"/>
    <mergeCell ref="X87:X90"/>
    <mergeCell ref="Y87:Y90"/>
    <mergeCell ref="Z87:Z90"/>
    <mergeCell ref="AA87:AA90"/>
    <mergeCell ref="AB87:AB90"/>
    <mergeCell ref="AC87:AC90"/>
    <mergeCell ref="AD87:AD90"/>
    <mergeCell ref="AE87:AE90"/>
    <mergeCell ref="AF87:AF90"/>
    <mergeCell ref="AG87:AG90"/>
    <mergeCell ref="AH87:AH90"/>
    <mergeCell ref="AI87:AI90"/>
    <mergeCell ref="AJ87:AJ90"/>
    <mergeCell ref="AL87:AL90"/>
    <mergeCell ref="AM87:AM90"/>
    <mergeCell ref="AN87:AN90"/>
    <mergeCell ref="AO87:AO90"/>
    <mergeCell ref="AP87:AP90"/>
    <mergeCell ref="AQ87:AQ90"/>
    <mergeCell ref="AR87:AR90"/>
    <mergeCell ref="AS87:AS90"/>
    <mergeCell ref="AT87:AT90"/>
    <mergeCell ref="AU87:AU90"/>
    <mergeCell ref="AV87:AV90"/>
    <mergeCell ref="AX87:AX90"/>
    <mergeCell ref="AY87:AY90"/>
    <mergeCell ref="AZ87:AZ90"/>
    <mergeCell ref="BA87:BA90"/>
    <mergeCell ref="BB87:BB90"/>
    <mergeCell ref="BC87:BC90"/>
    <mergeCell ref="BD87:BD90"/>
    <mergeCell ref="BE87:BE90"/>
    <mergeCell ref="BF87:BF90"/>
    <mergeCell ref="BG87:BG90"/>
    <mergeCell ref="BH87:BH90"/>
    <mergeCell ref="BI87:BI90"/>
    <mergeCell ref="BJ87:BJ90"/>
    <mergeCell ref="BK87:BK90"/>
    <mergeCell ref="BL87:BL90"/>
    <mergeCell ref="BN87:BN90"/>
    <mergeCell ref="BO87:BO90"/>
    <mergeCell ref="BP87:BP90"/>
    <mergeCell ref="BQ87:BQ90"/>
    <mergeCell ref="BR87:BR90"/>
    <mergeCell ref="BS87:BS90"/>
    <mergeCell ref="BT87:BT90"/>
    <mergeCell ref="BV87:BV90"/>
    <mergeCell ref="BW87:BW90"/>
    <mergeCell ref="BX87:BX90"/>
    <mergeCell ref="BY87:BY90"/>
    <mergeCell ref="BZ87:BZ90"/>
    <mergeCell ref="CA87:CA90"/>
    <mergeCell ref="CB87:CB90"/>
    <mergeCell ref="CC87:CC90"/>
    <mergeCell ref="CD87:CD90"/>
    <mergeCell ref="CE87:CE90"/>
    <mergeCell ref="CF87:CF90"/>
    <mergeCell ref="CG87:CG90"/>
    <mergeCell ref="CH87:CH90"/>
    <mergeCell ref="CI87:CI90"/>
    <mergeCell ref="CJ87:CJ90"/>
    <mergeCell ref="CK87:CK90"/>
    <mergeCell ref="CL87:CL90"/>
    <mergeCell ref="CM87:CM90"/>
    <mergeCell ref="CN87:CN90"/>
    <mergeCell ref="CO87:CO90"/>
    <mergeCell ref="CP87:CP90"/>
    <mergeCell ref="CQ87:CQ90"/>
    <mergeCell ref="CR87:CR90"/>
    <mergeCell ref="CS87:CS90"/>
    <mergeCell ref="CT87:CT90"/>
    <mergeCell ref="CU87:CU90"/>
    <mergeCell ref="CV87:CV90"/>
    <mergeCell ref="CW87:CW90"/>
    <mergeCell ref="CX87:CX90"/>
    <mergeCell ref="CY87:CY90"/>
    <mergeCell ref="CZ87:CZ90"/>
    <mergeCell ref="DA87:DA90"/>
    <mergeCell ref="DC87:DC90"/>
    <mergeCell ref="DD87:DD90"/>
    <mergeCell ref="DE87:DE90"/>
    <mergeCell ref="DF87:DF90"/>
    <mergeCell ref="DG87:DG90"/>
    <mergeCell ref="DH87:DH90"/>
    <mergeCell ref="DI87:DI90"/>
    <mergeCell ref="DJ87:DJ90"/>
    <mergeCell ref="DK87:DK90"/>
    <mergeCell ref="A91:A94"/>
    <mergeCell ref="B91:B94"/>
    <mergeCell ref="C91:C94"/>
    <mergeCell ref="D91:D94"/>
    <mergeCell ref="E91:E94"/>
    <mergeCell ref="F91:F94"/>
    <mergeCell ref="G91:G94"/>
    <mergeCell ref="H91:H94"/>
    <mergeCell ref="I91:I94"/>
    <mergeCell ref="J91:J94"/>
    <mergeCell ref="K91:K94"/>
    <mergeCell ref="L91:L94"/>
    <mergeCell ref="M91:M94"/>
    <mergeCell ref="N91:N94"/>
    <mergeCell ref="O91:O94"/>
    <mergeCell ref="P91:P94"/>
    <mergeCell ref="Q91:Q94"/>
    <mergeCell ref="R91:R94"/>
    <mergeCell ref="S91:S94"/>
    <mergeCell ref="T91:T94"/>
    <mergeCell ref="U91:U94"/>
    <mergeCell ref="V91:V94"/>
    <mergeCell ref="W91:W94"/>
    <mergeCell ref="X91:X94"/>
    <mergeCell ref="Y91:Y94"/>
    <mergeCell ref="Z91:Z94"/>
    <mergeCell ref="AA91:AA94"/>
    <mergeCell ref="AB91:AB94"/>
    <mergeCell ref="AC91:AC94"/>
    <mergeCell ref="AD91:AD94"/>
    <mergeCell ref="AE91:AE94"/>
    <mergeCell ref="AF91:AF94"/>
    <mergeCell ref="AG91:AG94"/>
    <mergeCell ref="AH91:AH94"/>
    <mergeCell ref="AI91:AI94"/>
    <mergeCell ref="AJ91:AJ94"/>
    <mergeCell ref="AL91:AL94"/>
    <mergeCell ref="AM91:AM94"/>
    <mergeCell ref="AN91:AN94"/>
    <mergeCell ref="AO91:AO94"/>
    <mergeCell ref="AP91:AP94"/>
    <mergeCell ref="AQ91:AQ94"/>
    <mergeCell ref="AR91:AR94"/>
    <mergeCell ref="AS91:AS94"/>
    <mergeCell ref="AT91:AT94"/>
    <mergeCell ref="AU91:AU94"/>
    <mergeCell ref="AV91:AV94"/>
    <mergeCell ref="AX91:AX94"/>
    <mergeCell ref="AY91:AY94"/>
    <mergeCell ref="AZ91:AZ94"/>
    <mergeCell ref="BA91:BA94"/>
    <mergeCell ref="BB91:BB94"/>
    <mergeCell ref="BC91:BC94"/>
    <mergeCell ref="BD91:BD94"/>
    <mergeCell ref="BE91:BE94"/>
    <mergeCell ref="BF91:BF94"/>
    <mergeCell ref="BG91:BG94"/>
    <mergeCell ref="BH91:BH94"/>
    <mergeCell ref="BI91:BI94"/>
    <mergeCell ref="BJ91:BJ94"/>
    <mergeCell ref="BK91:BK94"/>
    <mergeCell ref="BL91:BL94"/>
    <mergeCell ref="BN91:BN94"/>
    <mergeCell ref="BO91:BO94"/>
    <mergeCell ref="BP91:BP94"/>
    <mergeCell ref="BQ91:BQ94"/>
    <mergeCell ref="BR91:BR94"/>
    <mergeCell ref="BS91:BS94"/>
    <mergeCell ref="BT91:BT94"/>
    <mergeCell ref="BV91:BV94"/>
    <mergeCell ref="BW91:BW94"/>
    <mergeCell ref="BX91:BX94"/>
    <mergeCell ref="BY91:BY94"/>
    <mergeCell ref="BZ91:BZ94"/>
    <mergeCell ref="CA91:CA94"/>
    <mergeCell ref="CB91:CB94"/>
    <mergeCell ref="CC91:CC94"/>
    <mergeCell ref="CD91:CD94"/>
    <mergeCell ref="CE91:CE94"/>
    <mergeCell ref="CF91:CF94"/>
    <mergeCell ref="CG91:CG94"/>
    <mergeCell ref="CH91:CH94"/>
    <mergeCell ref="CI91:CI94"/>
    <mergeCell ref="CJ91:CJ94"/>
    <mergeCell ref="CK91:CK94"/>
    <mergeCell ref="CL91:CL94"/>
    <mergeCell ref="CM91:CM94"/>
    <mergeCell ref="CN91:CN94"/>
    <mergeCell ref="CO91:CO94"/>
    <mergeCell ref="CP91:CP94"/>
    <mergeCell ref="CQ91:CQ94"/>
    <mergeCell ref="CR91:CR94"/>
    <mergeCell ref="CS91:CS94"/>
    <mergeCell ref="CT91:CT94"/>
    <mergeCell ref="CU91:CU94"/>
    <mergeCell ref="CV91:CV94"/>
    <mergeCell ref="CW91:CW94"/>
    <mergeCell ref="CX91:CX94"/>
    <mergeCell ref="CY91:CY94"/>
    <mergeCell ref="CZ91:CZ94"/>
    <mergeCell ref="DA91:DA94"/>
    <mergeCell ref="DC91:DC94"/>
    <mergeCell ref="DD91:DD94"/>
    <mergeCell ref="DE91:DE94"/>
    <mergeCell ref="DF91:DF94"/>
    <mergeCell ref="DG91:DG94"/>
    <mergeCell ref="DH91:DH94"/>
    <mergeCell ref="DI91:DI94"/>
    <mergeCell ref="DJ91:DJ94"/>
    <mergeCell ref="DK91:DK94"/>
    <mergeCell ref="A95:A98"/>
    <mergeCell ref="B95:B98"/>
    <mergeCell ref="C95:C98"/>
    <mergeCell ref="D95:D98"/>
    <mergeCell ref="E95:E98"/>
    <mergeCell ref="F95:F98"/>
    <mergeCell ref="G95:G98"/>
    <mergeCell ref="H95:H98"/>
    <mergeCell ref="I95:I98"/>
    <mergeCell ref="J95:J98"/>
    <mergeCell ref="K95:K98"/>
    <mergeCell ref="L95:L98"/>
    <mergeCell ref="M95:M98"/>
    <mergeCell ref="N95:N98"/>
    <mergeCell ref="O95:O98"/>
    <mergeCell ref="P95:P98"/>
    <mergeCell ref="Q95:Q98"/>
    <mergeCell ref="R95:R98"/>
    <mergeCell ref="S95:S98"/>
    <mergeCell ref="T95:T98"/>
    <mergeCell ref="U95:U98"/>
    <mergeCell ref="V95:V98"/>
    <mergeCell ref="W95:W98"/>
    <mergeCell ref="X95:X98"/>
    <mergeCell ref="Y95:Y98"/>
    <mergeCell ref="Z95:Z98"/>
    <mergeCell ref="AA95:AA98"/>
    <mergeCell ref="AB95:AB98"/>
    <mergeCell ref="AC95:AC98"/>
    <mergeCell ref="AD95:AD98"/>
    <mergeCell ref="AE95:AE98"/>
    <mergeCell ref="AF95:AF98"/>
    <mergeCell ref="AG95:AG98"/>
    <mergeCell ref="AH95:AH98"/>
    <mergeCell ref="AI95:AI98"/>
    <mergeCell ref="AJ95:AJ98"/>
    <mergeCell ref="AL95:AL98"/>
    <mergeCell ref="AM95:AM98"/>
    <mergeCell ref="AN95:AN98"/>
    <mergeCell ref="AO95:AO98"/>
    <mergeCell ref="AP95:AP98"/>
    <mergeCell ref="AQ95:AQ98"/>
    <mergeCell ref="AR95:AR98"/>
    <mergeCell ref="AS95:AS98"/>
    <mergeCell ref="AT95:AT98"/>
    <mergeCell ref="AU95:AU98"/>
    <mergeCell ref="AV95:AV98"/>
    <mergeCell ref="AX95:AX98"/>
    <mergeCell ref="AY95:AY98"/>
    <mergeCell ref="AZ95:AZ98"/>
    <mergeCell ref="BA95:BA98"/>
    <mergeCell ref="BB95:BB98"/>
    <mergeCell ref="BC95:BC98"/>
    <mergeCell ref="BD95:BD98"/>
    <mergeCell ref="BE95:BE98"/>
    <mergeCell ref="BF95:BF98"/>
    <mergeCell ref="BG95:BG98"/>
    <mergeCell ref="BH95:BH98"/>
    <mergeCell ref="BI95:BI98"/>
    <mergeCell ref="BJ95:BJ98"/>
    <mergeCell ref="BK95:BK98"/>
    <mergeCell ref="BL95:BL98"/>
    <mergeCell ref="BN95:BN98"/>
    <mergeCell ref="BO95:BO98"/>
    <mergeCell ref="BP95:BP98"/>
    <mergeCell ref="BQ95:BQ98"/>
    <mergeCell ref="BR95:BR98"/>
    <mergeCell ref="BS95:BS98"/>
    <mergeCell ref="BT95:BT98"/>
    <mergeCell ref="BV95:BV98"/>
    <mergeCell ref="BW95:BW98"/>
    <mergeCell ref="BX95:BX98"/>
    <mergeCell ref="BY95:BY98"/>
    <mergeCell ref="BZ95:BZ98"/>
    <mergeCell ref="CA95:CA98"/>
    <mergeCell ref="CB95:CB98"/>
    <mergeCell ref="CC95:CC98"/>
    <mergeCell ref="CD95:CD98"/>
    <mergeCell ref="CE95:CE98"/>
    <mergeCell ref="CF95:CF98"/>
    <mergeCell ref="CG95:CG98"/>
    <mergeCell ref="CH95:CH98"/>
    <mergeCell ref="CI95:CI98"/>
    <mergeCell ref="CJ95:CJ98"/>
    <mergeCell ref="CK95:CK98"/>
    <mergeCell ref="CL95:CL98"/>
    <mergeCell ref="CM95:CM98"/>
    <mergeCell ref="CN95:CN98"/>
    <mergeCell ref="CO95:CO98"/>
    <mergeCell ref="CP95:CP98"/>
    <mergeCell ref="CQ95:CQ98"/>
    <mergeCell ref="CR95:CR98"/>
    <mergeCell ref="CS95:CS98"/>
    <mergeCell ref="CT95:CT98"/>
    <mergeCell ref="CU95:CU98"/>
    <mergeCell ref="CV95:CV98"/>
    <mergeCell ref="CW95:CW98"/>
    <mergeCell ref="CX95:CX98"/>
    <mergeCell ref="CY95:CY98"/>
    <mergeCell ref="CZ95:CZ98"/>
    <mergeCell ref="DA95:DA98"/>
    <mergeCell ref="DC95:DC98"/>
    <mergeCell ref="DD95:DD98"/>
    <mergeCell ref="DE95:DE98"/>
    <mergeCell ref="DF95:DF98"/>
    <mergeCell ref="DG95:DG98"/>
    <mergeCell ref="DH95:DH98"/>
    <mergeCell ref="DI95:DI98"/>
    <mergeCell ref="DJ95:DJ98"/>
    <mergeCell ref="DK95:DK98"/>
    <mergeCell ref="A99:A102"/>
    <mergeCell ref="B99:B102"/>
    <mergeCell ref="C99:C102"/>
    <mergeCell ref="D99:D102"/>
    <mergeCell ref="E99:E102"/>
    <mergeCell ref="F99:F102"/>
    <mergeCell ref="G99:G102"/>
    <mergeCell ref="H99:H102"/>
    <mergeCell ref="I99:I102"/>
    <mergeCell ref="J99:J102"/>
    <mergeCell ref="K99:K102"/>
    <mergeCell ref="L99:L102"/>
    <mergeCell ref="M99:M102"/>
    <mergeCell ref="N99:N102"/>
    <mergeCell ref="O99:O102"/>
    <mergeCell ref="P99:P102"/>
    <mergeCell ref="Q99:Q102"/>
    <mergeCell ref="R99:R102"/>
    <mergeCell ref="S99:S102"/>
    <mergeCell ref="T99:T102"/>
    <mergeCell ref="U99:U102"/>
    <mergeCell ref="V99:V102"/>
    <mergeCell ref="W99:W102"/>
    <mergeCell ref="X99:X102"/>
    <mergeCell ref="Y99:Y102"/>
    <mergeCell ref="Z99:Z102"/>
    <mergeCell ref="AA99:AA102"/>
    <mergeCell ref="AB99:AB102"/>
    <mergeCell ref="AC99:AC102"/>
    <mergeCell ref="AD99:AD102"/>
    <mergeCell ref="AE99:AE102"/>
    <mergeCell ref="AF99:AF102"/>
    <mergeCell ref="AG99:AG102"/>
    <mergeCell ref="AH99:AH102"/>
    <mergeCell ref="AI99:AI102"/>
    <mergeCell ref="AJ99:AJ102"/>
    <mergeCell ref="AL99:AL102"/>
    <mergeCell ref="AM99:AM102"/>
    <mergeCell ref="AN99:AN102"/>
    <mergeCell ref="AO99:AO102"/>
    <mergeCell ref="AP99:AP102"/>
    <mergeCell ref="AQ99:AQ102"/>
    <mergeCell ref="AR99:AR102"/>
    <mergeCell ref="AS99:AS102"/>
    <mergeCell ref="AT99:AT102"/>
    <mergeCell ref="AU99:AU102"/>
    <mergeCell ref="AV99:AV102"/>
    <mergeCell ref="AX99:AX102"/>
    <mergeCell ref="AY99:AY102"/>
    <mergeCell ref="AZ99:AZ102"/>
    <mergeCell ref="BA99:BA102"/>
    <mergeCell ref="BB99:BB102"/>
    <mergeCell ref="BC99:BC102"/>
    <mergeCell ref="BD99:BD102"/>
    <mergeCell ref="BE99:BE102"/>
    <mergeCell ref="BF99:BF102"/>
    <mergeCell ref="BG99:BG102"/>
    <mergeCell ref="BH99:BH102"/>
    <mergeCell ref="BI99:BI102"/>
    <mergeCell ref="BJ99:BJ102"/>
    <mergeCell ref="BK99:BK102"/>
    <mergeCell ref="BL99:BL102"/>
    <mergeCell ref="BN99:BN102"/>
    <mergeCell ref="BO99:BO102"/>
    <mergeCell ref="BP99:BP102"/>
    <mergeCell ref="BQ99:BQ102"/>
    <mergeCell ref="BR99:BR102"/>
    <mergeCell ref="BS99:BS102"/>
    <mergeCell ref="BT99:BT102"/>
    <mergeCell ref="BV99:BV102"/>
    <mergeCell ref="BW99:BW102"/>
    <mergeCell ref="BX99:BX102"/>
    <mergeCell ref="BY99:BY102"/>
    <mergeCell ref="BZ99:BZ102"/>
    <mergeCell ref="CA99:CA102"/>
    <mergeCell ref="CB99:CB102"/>
    <mergeCell ref="CC99:CC102"/>
    <mergeCell ref="CD99:CD102"/>
    <mergeCell ref="CE99:CE102"/>
    <mergeCell ref="CF99:CF102"/>
    <mergeCell ref="CG99:CG102"/>
    <mergeCell ref="CH99:CH102"/>
    <mergeCell ref="CI99:CI102"/>
    <mergeCell ref="CJ99:CJ102"/>
    <mergeCell ref="CK99:CK102"/>
    <mergeCell ref="CL99:CL102"/>
    <mergeCell ref="CM99:CM102"/>
    <mergeCell ref="CN99:CN102"/>
    <mergeCell ref="CO99:CO102"/>
    <mergeCell ref="CP99:CP102"/>
    <mergeCell ref="CQ99:CQ102"/>
    <mergeCell ref="CR99:CR102"/>
    <mergeCell ref="CS99:CS102"/>
    <mergeCell ref="CT99:CT102"/>
    <mergeCell ref="CU99:CU102"/>
    <mergeCell ref="CV99:CV102"/>
    <mergeCell ref="CW99:CW102"/>
    <mergeCell ref="CX99:CX102"/>
    <mergeCell ref="CY99:CY102"/>
    <mergeCell ref="CZ99:CZ102"/>
    <mergeCell ref="DA99:DA102"/>
    <mergeCell ref="DC99:DC102"/>
    <mergeCell ref="DD99:DD102"/>
    <mergeCell ref="DE99:DE102"/>
    <mergeCell ref="DF99:DF102"/>
    <mergeCell ref="DG99:DG102"/>
    <mergeCell ref="DH99:DH102"/>
    <mergeCell ref="DI99:DI102"/>
    <mergeCell ref="DJ99:DJ102"/>
    <mergeCell ref="DK99:DK102"/>
    <mergeCell ref="A103:A106"/>
    <mergeCell ref="B103:B106"/>
    <mergeCell ref="C103:C106"/>
    <mergeCell ref="D103:D106"/>
    <mergeCell ref="E103:E106"/>
    <mergeCell ref="F103:F106"/>
    <mergeCell ref="G103:G106"/>
    <mergeCell ref="H103:H106"/>
    <mergeCell ref="I103:I106"/>
    <mergeCell ref="J103:J106"/>
    <mergeCell ref="K103:K106"/>
    <mergeCell ref="L103:L106"/>
    <mergeCell ref="M103:M106"/>
    <mergeCell ref="N103:N106"/>
    <mergeCell ref="O103:O106"/>
    <mergeCell ref="P103:P106"/>
    <mergeCell ref="Q103:Q106"/>
    <mergeCell ref="R103:R106"/>
    <mergeCell ref="S103:S106"/>
    <mergeCell ref="T103:T106"/>
    <mergeCell ref="U103:U106"/>
    <mergeCell ref="V103:V106"/>
    <mergeCell ref="W103:W106"/>
    <mergeCell ref="X103:X106"/>
    <mergeCell ref="Y103:Y106"/>
    <mergeCell ref="Z103:Z106"/>
    <mergeCell ref="AA103:AA106"/>
    <mergeCell ref="AB103:AB106"/>
    <mergeCell ref="AC103:AC106"/>
    <mergeCell ref="AD103:AD106"/>
    <mergeCell ref="AE103:AE106"/>
    <mergeCell ref="AF103:AF106"/>
    <mergeCell ref="AG103:AG106"/>
    <mergeCell ref="AH103:AH106"/>
    <mergeCell ref="AI103:AI106"/>
    <mergeCell ref="AJ103:AJ106"/>
    <mergeCell ref="AL103:AL106"/>
    <mergeCell ref="AM103:AM106"/>
    <mergeCell ref="AN103:AN106"/>
    <mergeCell ref="AO103:AO106"/>
    <mergeCell ref="AP103:AP106"/>
    <mergeCell ref="AQ103:AQ106"/>
    <mergeCell ref="AR103:AR106"/>
    <mergeCell ref="AS103:AS106"/>
    <mergeCell ref="AT103:AT106"/>
    <mergeCell ref="AU103:AU106"/>
    <mergeCell ref="AV103:AV106"/>
    <mergeCell ref="AX103:AX106"/>
    <mergeCell ref="AY103:AY106"/>
    <mergeCell ref="AZ103:AZ106"/>
    <mergeCell ref="BA103:BA106"/>
    <mergeCell ref="BB103:BB106"/>
    <mergeCell ref="BC103:BC106"/>
    <mergeCell ref="BD103:BD106"/>
    <mergeCell ref="BE103:BE106"/>
    <mergeCell ref="BF103:BF106"/>
    <mergeCell ref="BG103:BG106"/>
    <mergeCell ref="BH103:BH106"/>
    <mergeCell ref="BI103:BI106"/>
    <mergeCell ref="BJ103:BJ106"/>
    <mergeCell ref="BK103:BK106"/>
    <mergeCell ref="BL103:BL106"/>
    <mergeCell ref="BN103:BN106"/>
    <mergeCell ref="BO103:BO106"/>
    <mergeCell ref="BP103:BP106"/>
    <mergeCell ref="BQ103:BQ106"/>
    <mergeCell ref="BR103:BR106"/>
    <mergeCell ref="BS103:BS106"/>
    <mergeCell ref="BT103:BT106"/>
    <mergeCell ref="BV103:BV106"/>
    <mergeCell ref="BW103:BW106"/>
    <mergeCell ref="BX103:BX106"/>
    <mergeCell ref="BY103:BY106"/>
    <mergeCell ref="BZ103:BZ106"/>
    <mergeCell ref="CA103:CA106"/>
    <mergeCell ref="CB103:CB106"/>
    <mergeCell ref="CC103:CC106"/>
    <mergeCell ref="CD103:CD106"/>
    <mergeCell ref="CE103:CE106"/>
    <mergeCell ref="CF103:CF106"/>
    <mergeCell ref="CG103:CG106"/>
    <mergeCell ref="CH103:CH106"/>
    <mergeCell ref="CI103:CI106"/>
    <mergeCell ref="CJ103:CJ106"/>
    <mergeCell ref="CK103:CK106"/>
    <mergeCell ref="CL103:CL106"/>
    <mergeCell ref="CM103:CM106"/>
    <mergeCell ref="CN103:CN106"/>
    <mergeCell ref="CO103:CO106"/>
    <mergeCell ref="CP103:CP106"/>
    <mergeCell ref="CQ103:CQ106"/>
    <mergeCell ref="CR103:CR106"/>
    <mergeCell ref="CS103:CS106"/>
    <mergeCell ref="CT103:CT106"/>
    <mergeCell ref="CU103:CU106"/>
    <mergeCell ref="CV103:CV106"/>
    <mergeCell ref="CW103:CW106"/>
    <mergeCell ref="CX103:CX106"/>
    <mergeCell ref="CY103:CY106"/>
    <mergeCell ref="CZ103:CZ106"/>
    <mergeCell ref="DA103:DA106"/>
    <mergeCell ref="DC103:DC106"/>
    <mergeCell ref="DD103:DD106"/>
    <mergeCell ref="DE103:DE106"/>
    <mergeCell ref="DF103:DF106"/>
    <mergeCell ref="DG103:DG106"/>
    <mergeCell ref="DH103:DH106"/>
    <mergeCell ref="DI103:DI106"/>
    <mergeCell ref="DJ103:DJ106"/>
    <mergeCell ref="DK103:DK106"/>
    <mergeCell ref="A107:A110"/>
    <mergeCell ref="B107:B110"/>
    <mergeCell ref="C107:C110"/>
    <mergeCell ref="D107:D110"/>
    <mergeCell ref="E107:E110"/>
    <mergeCell ref="F107:F110"/>
    <mergeCell ref="G107:G110"/>
    <mergeCell ref="H107:H110"/>
    <mergeCell ref="I107:I110"/>
    <mergeCell ref="J107:J110"/>
    <mergeCell ref="K107:K110"/>
    <mergeCell ref="L107:L110"/>
    <mergeCell ref="M107:M110"/>
    <mergeCell ref="N107:N110"/>
    <mergeCell ref="O107:O110"/>
    <mergeCell ref="P107:P110"/>
    <mergeCell ref="Q107:Q110"/>
    <mergeCell ref="R107:R110"/>
    <mergeCell ref="S107:S110"/>
    <mergeCell ref="T107:T110"/>
    <mergeCell ref="U107:U110"/>
    <mergeCell ref="V107:V110"/>
    <mergeCell ref="W107:W110"/>
    <mergeCell ref="X107:X110"/>
    <mergeCell ref="Y107:Y110"/>
    <mergeCell ref="Z107:Z110"/>
    <mergeCell ref="AA107:AA110"/>
    <mergeCell ref="AB107:AB110"/>
    <mergeCell ref="AC107:AC110"/>
    <mergeCell ref="AD107:AD110"/>
    <mergeCell ref="AE107:AE110"/>
    <mergeCell ref="AF107:AF110"/>
    <mergeCell ref="AG107:AG110"/>
    <mergeCell ref="AH107:AH110"/>
    <mergeCell ref="AI107:AI110"/>
    <mergeCell ref="AJ107:AJ110"/>
    <mergeCell ref="AL107:AL110"/>
    <mergeCell ref="AM107:AM110"/>
    <mergeCell ref="AN107:AN110"/>
    <mergeCell ref="AO107:AO110"/>
    <mergeCell ref="AP107:AP110"/>
    <mergeCell ref="AQ107:AQ110"/>
    <mergeCell ref="AR107:AR110"/>
    <mergeCell ref="AS107:AS110"/>
    <mergeCell ref="AT107:AT110"/>
    <mergeCell ref="AU107:AU110"/>
    <mergeCell ref="AV107:AV110"/>
    <mergeCell ref="AX107:AX110"/>
    <mergeCell ref="AY107:AY110"/>
    <mergeCell ref="AZ107:AZ110"/>
    <mergeCell ref="BA107:BA110"/>
    <mergeCell ref="BB107:BB110"/>
    <mergeCell ref="BC107:BC110"/>
    <mergeCell ref="BD107:BD110"/>
    <mergeCell ref="BE107:BE110"/>
    <mergeCell ref="BF107:BF110"/>
    <mergeCell ref="BG107:BG110"/>
    <mergeCell ref="BH107:BH110"/>
    <mergeCell ref="BI107:BI110"/>
    <mergeCell ref="BJ107:BJ110"/>
    <mergeCell ref="BK107:BK110"/>
    <mergeCell ref="BL107:BL110"/>
    <mergeCell ref="BN107:BN110"/>
    <mergeCell ref="BO107:BO110"/>
    <mergeCell ref="BP107:BP110"/>
    <mergeCell ref="BQ107:BQ110"/>
    <mergeCell ref="BR107:BR110"/>
    <mergeCell ref="BS107:BS110"/>
    <mergeCell ref="BT107:BT110"/>
    <mergeCell ref="BV107:BV110"/>
    <mergeCell ref="BW107:BW110"/>
    <mergeCell ref="BX107:BX110"/>
    <mergeCell ref="BY107:BY110"/>
    <mergeCell ref="BZ107:BZ110"/>
    <mergeCell ref="CA107:CA110"/>
    <mergeCell ref="CB107:CB110"/>
    <mergeCell ref="CC107:CC110"/>
    <mergeCell ref="CD107:CD110"/>
    <mergeCell ref="CE107:CE110"/>
    <mergeCell ref="CF107:CF110"/>
    <mergeCell ref="CG107:CG110"/>
    <mergeCell ref="CH107:CH110"/>
    <mergeCell ref="CI107:CI110"/>
    <mergeCell ref="CJ107:CJ110"/>
    <mergeCell ref="CK107:CK110"/>
    <mergeCell ref="CL107:CL110"/>
    <mergeCell ref="CM107:CM110"/>
    <mergeCell ref="CN107:CN110"/>
    <mergeCell ref="CO107:CO110"/>
    <mergeCell ref="CP107:CP110"/>
    <mergeCell ref="CQ107:CQ110"/>
    <mergeCell ref="CR107:CR110"/>
    <mergeCell ref="CS107:CS110"/>
    <mergeCell ref="CT107:CT110"/>
    <mergeCell ref="CU107:CU110"/>
    <mergeCell ref="CV107:CV110"/>
    <mergeCell ref="CW107:CW110"/>
    <mergeCell ref="CX107:CX110"/>
    <mergeCell ref="CY107:CY110"/>
    <mergeCell ref="CZ107:CZ110"/>
    <mergeCell ref="DA107:DA110"/>
    <mergeCell ref="DC107:DC110"/>
    <mergeCell ref="DD107:DD110"/>
    <mergeCell ref="DE107:DE110"/>
    <mergeCell ref="DF107:DF110"/>
    <mergeCell ref="DG107:DG110"/>
    <mergeCell ref="DH107:DH110"/>
    <mergeCell ref="DI107:DI110"/>
    <mergeCell ref="DJ107:DJ110"/>
    <mergeCell ref="DK107:DK110"/>
    <mergeCell ref="A111:A114"/>
    <mergeCell ref="B111:B114"/>
    <mergeCell ref="C111:C114"/>
    <mergeCell ref="D111:D114"/>
    <mergeCell ref="E111:E114"/>
    <mergeCell ref="F111:F114"/>
    <mergeCell ref="G111:G114"/>
    <mergeCell ref="H111:H114"/>
    <mergeCell ref="I111:I114"/>
    <mergeCell ref="J111:J114"/>
    <mergeCell ref="K111:K114"/>
    <mergeCell ref="L111:L114"/>
    <mergeCell ref="M111:M114"/>
    <mergeCell ref="N111:N114"/>
    <mergeCell ref="O111:O114"/>
    <mergeCell ref="P111:P114"/>
    <mergeCell ref="Q111:Q114"/>
    <mergeCell ref="R111:R114"/>
    <mergeCell ref="S111:S114"/>
    <mergeCell ref="T111:T114"/>
    <mergeCell ref="U111:U114"/>
    <mergeCell ref="V111:V114"/>
    <mergeCell ref="W111:W114"/>
    <mergeCell ref="X111:X114"/>
    <mergeCell ref="Y111:Y114"/>
    <mergeCell ref="Z111:Z114"/>
    <mergeCell ref="AA111:AA114"/>
    <mergeCell ref="AB111:AB114"/>
    <mergeCell ref="AC111:AC114"/>
    <mergeCell ref="AD111:AD114"/>
    <mergeCell ref="AE111:AE114"/>
    <mergeCell ref="AF111:AF114"/>
    <mergeCell ref="AG111:AG114"/>
    <mergeCell ref="AH111:AH114"/>
    <mergeCell ref="AI111:AI114"/>
    <mergeCell ref="AJ111:AJ114"/>
    <mergeCell ref="AL111:AL114"/>
    <mergeCell ref="AM111:AM114"/>
    <mergeCell ref="AN111:AN114"/>
    <mergeCell ref="AO111:AO114"/>
    <mergeCell ref="AP111:AP114"/>
    <mergeCell ref="AQ111:AQ114"/>
    <mergeCell ref="AR111:AR114"/>
    <mergeCell ref="AS111:AS114"/>
    <mergeCell ref="AT111:AT114"/>
    <mergeCell ref="AU111:AU114"/>
    <mergeCell ref="AV111:AV114"/>
    <mergeCell ref="AX111:AX114"/>
    <mergeCell ref="AY111:AY114"/>
    <mergeCell ref="AZ111:AZ114"/>
    <mergeCell ref="BA111:BA114"/>
    <mergeCell ref="BB111:BB114"/>
    <mergeCell ref="BC111:BC114"/>
    <mergeCell ref="BD111:BD114"/>
    <mergeCell ref="BE111:BE114"/>
    <mergeCell ref="BF111:BF114"/>
    <mergeCell ref="BG111:BG114"/>
    <mergeCell ref="BH111:BH114"/>
    <mergeCell ref="BI111:BI114"/>
    <mergeCell ref="BJ111:BJ114"/>
    <mergeCell ref="BK111:BK114"/>
    <mergeCell ref="BL111:BL114"/>
    <mergeCell ref="BN111:BN114"/>
    <mergeCell ref="BO111:BO114"/>
    <mergeCell ref="BP111:BP114"/>
    <mergeCell ref="BQ111:BQ114"/>
    <mergeCell ref="BR111:BR114"/>
    <mergeCell ref="BS111:BS114"/>
    <mergeCell ref="BT111:BT114"/>
    <mergeCell ref="BV111:BV114"/>
    <mergeCell ref="BW111:BW114"/>
    <mergeCell ref="BX111:BX114"/>
    <mergeCell ref="BY111:BY114"/>
    <mergeCell ref="BZ111:BZ114"/>
    <mergeCell ref="CA111:CA114"/>
    <mergeCell ref="CB111:CB114"/>
    <mergeCell ref="CC111:CC114"/>
    <mergeCell ref="CD111:CD114"/>
    <mergeCell ref="CE111:CE114"/>
    <mergeCell ref="CF111:CF114"/>
    <mergeCell ref="CG111:CG114"/>
    <mergeCell ref="CH111:CH114"/>
    <mergeCell ref="CI111:CI114"/>
    <mergeCell ref="CJ111:CJ114"/>
    <mergeCell ref="CK111:CK114"/>
    <mergeCell ref="CL111:CL114"/>
    <mergeCell ref="CM111:CM114"/>
    <mergeCell ref="CN111:CN114"/>
    <mergeCell ref="CO111:CO114"/>
    <mergeCell ref="CP111:CP114"/>
    <mergeCell ref="CQ111:CQ114"/>
    <mergeCell ref="CR111:CR114"/>
    <mergeCell ref="CS111:CS114"/>
    <mergeCell ref="CT111:CT114"/>
    <mergeCell ref="CU111:CU114"/>
    <mergeCell ref="CV111:CV114"/>
    <mergeCell ref="CW111:CW114"/>
    <mergeCell ref="CX111:CX114"/>
    <mergeCell ref="CY111:CY114"/>
    <mergeCell ref="CZ111:CZ114"/>
    <mergeCell ref="DA111:DA114"/>
    <mergeCell ref="DC111:DC114"/>
    <mergeCell ref="DD111:DD114"/>
    <mergeCell ref="DE111:DE114"/>
    <mergeCell ref="DF111:DF114"/>
    <mergeCell ref="DG111:DG114"/>
    <mergeCell ref="DH111:DH114"/>
    <mergeCell ref="DI111:DI114"/>
    <mergeCell ref="DJ111:DJ114"/>
    <mergeCell ref="DK111:DK114"/>
    <mergeCell ref="A115:A118"/>
    <mergeCell ref="B115:B118"/>
    <mergeCell ref="C115:C118"/>
    <mergeCell ref="D115:D118"/>
    <mergeCell ref="E115:E118"/>
    <mergeCell ref="F115:F118"/>
    <mergeCell ref="G115:G118"/>
    <mergeCell ref="H115:H118"/>
    <mergeCell ref="I115:I118"/>
    <mergeCell ref="J115:J118"/>
    <mergeCell ref="K115:K118"/>
    <mergeCell ref="L115:L118"/>
    <mergeCell ref="M115:M118"/>
    <mergeCell ref="N115:N118"/>
    <mergeCell ref="O115:O118"/>
    <mergeCell ref="P115:P118"/>
    <mergeCell ref="Q115:Q118"/>
    <mergeCell ref="R115:R118"/>
    <mergeCell ref="S115:S118"/>
    <mergeCell ref="T115:T118"/>
    <mergeCell ref="U115:U118"/>
    <mergeCell ref="V115:V118"/>
    <mergeCell ref="W115:W118"/>
    <mergeCell ref="X115:X118"/>
    <mergeCell ref="Y115:Y118"/>
    <mergeCell ref="Z115:Z118"/>
    <mergeCell ref="AA115:AA118"/>
    <mergeCell ref="AB115:AB118"/>
    <mergeCell ref="AC115:AC118"/>
    <mergeCell ref="AD115:AD118"/>
    <mergeCell ref="AE115:AE118"/>
    <mergeCell ref="AF115:AF118"/>
    <mergeCell ref="AG115:AG118"/>
    <mergeCell ref="AH115:AH118"/>
    <mergeCell ref="AI115:AI118"/>
    <mergeCell ref="AJ115:AJ118"/>
    <mergeCell ref="AL115:AL118"/>
    <mergeCell ref="AM115:AM118"/>
    <mergeCell ref="AN115:AN118"/>
    <mergeCell ref="AO115:AO118"/>
    <mergeCell ref="AP115:AP118"/>
    <mergeCell ref="AQ115:AQ118"/>
    <mergeCell ref="AR115:AR118"/>
    <mergeCell ref="AS115:AS118"/>
    <mergeCell ref="AT115:AT118"/>
    <mergeCell ref="AU115:AU118"/>
    <mergeCell ref="AV115:AV118"/>
    <mergeCell ref="AX115:AX118"/>
    <mergeCell ref="AY115:AY118"/>
    <mergeCell ref="AZ115:AZ118"/>
    <mergeCell ref="BA115:BA118"/>
    <mergeCell ref="BB115:BB118"/>
    <mergeCell ref="BC115:BC118"/>
    <mergeCell ref="BD115:BD118"/>
    <mergeCell ref="BE115:BE118"/>
    <mergeCell ref="BF115:BF118"/>
    <mergeCell ref="BG115:BG118"/>
    <mergeCell ref="BH115:BH118"/>
    <mergeCell ref="BI115:BI118"/>
    <mergeCell ref="BJ115:BJ118"/>
    <mergeCell ref="BK115:BK118"/>
    <mergeCell ref="BL115:BL118"/>
    <mergeCell ref="BN115:BN118"/>
    <mergeCell ref="BO115:BO118"/>
    <mergeCell ref="BP115:BP118"/>
    <mergeCell ref="BQ115:BQ118"/>
    <mergeCell ref="BR115:BR118"/>
    <mergeCell ref="BS115:BS118"/>
    <mergeCell ref="BT115:BT118"/>
    <mergeCell ref="BV115:BV118"/>
    <mergeCell ref="BW115:BW118"/>
    <mergeCell ref="BX115:BX118"/>
    <mergeCell ref="BY115:BY118"/>
    <mergeCell ref="BZ115:BZ118"/>
    <mergeCell ref="CA115:CA118"/>
    <mergeCell ref="CB115:CB118"/>
    <mergeCell ref="CC115:CC118"/>
    <mergeCell ref="CD115:CD118"/>
    <mergeCell ref="CE115:CE118"/>
    <mergeCell ref="CF115:CF118"/>
    <mergeCell ref="CG115:CG118"/>
    <mergeCell ref="CH115:CH118"/>
    <mergeCell ref="CI115:CI118"/>
    <mergeCell ref="CJ115:CJ118"/>
    <mergeCell ref="CK115:CK118"/>
    <mergeCell ref="CL115:CL118"/>
    <mergeCell ref="CM115:CM118"/>
    <mergeCell ref="CN115:CN118"/>
    <mergeCell ref="CO115:CO118"/>
    <mergeCell ref="CP115:CP118"/>
    <mergeCell ref="CQ115:CQ118"/>
    <mergeCell ref="CR115:CR118"/>
    <mergeCell ref="CS115:CS118"/>
    <mergeCell ref="CT115:CT118"/>
    <mergeCell ref="CU115:CU118"/>
    <mergeCell ref="CV115:CV118"/>
    <mergeCell ref="CW115:CW118"/>
    <mergeCell ref="CX115:CX118"/>
    <mergeCell ref="CY115:CY118"/>
    <mergeCell ref="CZ115:CZ118"/>
    <mergeCell ref="DA115:DA118"/>
    <mergeCell ref="DC115:DC118"/>
    <mergeCell ref="DD115:DD118"/>
    <mergeCell ref="DE115:DE118"/>
    <mergeCell ref="DF115:DF118"/>
    <mergeCell ref="DG115:DG118"/>
    <mergeCell ref="DH115:DH118"/>
    <mergeCell ref="DI115:DI118"/>
    <mergeCell ref="DJ115:DJ118"/>
    <mergeCell ref="DK115:DK118"/>
    <mergeCell ref="A119:A122"/>
    <mergeCell ref="B119:B122"/>
    <mergeCell ref="C119:C122"/>
    <mergeCell ref="D119:D122"/>
    <mergeCell ref="E119:E122"/>
    <mergeCell ref="F119:F122"/>
    <mergeCell ref="G119:G122"/>
    <mergeCell ref="H119:H122"/>
    <mergeCell ref="I119:I122"/>
    <mergeCell ref="J119:J122"/>
    <mergeCell ref="K119:K122"/>
    <mergeCell ref="L119:L122"/>
    <mergeCell ref="M119:M122"/>
    <mergeCell ref="N119:N122"/>
    <mergeCell ref="O119:O122"/>
    <mergeCell ref="P119:P122"/>
    <mergeCell ref="Q119:Q122"/>
    <mergeCell ref="R119:R122"/>
    <mergeCell ref="S119:S122"/>
    <mergeCell ref="T119:T122"/>
    <mergeCell ref="U119:U122"/>
    <mergeCell ref="V119:V122"/>
    <mergeCell ref="W119:W122"/>
    <mergeCell ref="X119:X122"/>
    <mergeCell ref="Y119:Y122"/>
    <mergeCell ref="Z119:Z122"/>
    <mergeCell ref="AA119:AA122"/>
    <mergeCell ref="AB119:AB122"/>
    <mergeCell ref="AC119:AC122"/>
    <mergeCell ref="AD119:AD122"/>
    <mergeCell ref="AE119:AE122"/>
    <mergeCell ref="AF119:AF122"/>
    <mergeCell ref="AG119:AG122"/>
    <mergeCell ref="AH119:AH122"/>
    <mergeCell ref="AI119:AI122"/>
    <mergeCell ref="AJ119:AJ122"/>
    <mergeCell ref="AL119:AL122"/>
    <mergeCell ref="AM119:AM122"/>
    <mergeCell ref="AN119:AN122"/>
    <mergeCell ref="AO119:AO122"/>
    <mergeCell ref="AP119:AP122"/>
    <mergeCell ref="AQ119:AQ122"/>
    <mergeCell ref="AR119:AR122"/>
    <mergeCell ref="AS119:AS122"/>
    <mergeCell ref="AT119:AT122"/>
    <mergeCell ref="AU119:AU122"/>
    <mergeCell ref="AV119:AV122"/>
    <mergeCell ref="AX119:AX122"/>
    <mergeCell ref="AY119:AY122"/>
    <mergeCell ref="AZ119:AZ122"/>
    <mergeCell ref="BA119:BA122"/>
    <mergeCell ref="BB119:BB122"/>
    <mergeCell ref="BC119:BC122"/>
    <mergeCell ref="BD119:BD122"/>
    <mergeCell ref="BE119:BE122"/>
    <mergeCell ref="BF119:BF122"/>
    <mergeCell ref="BG119:BG122"/>
    <mergeCell ref="BH119:BH122"/>
    <mergeCell ref="BI119:BI122"/>
    <mergeCell ref="BJ119:BJ122"/>
    <mergeCell ref="BK119:BK122"/>
    <mergeCell ref="BL119:BL122"/>
    <mergeCell ref="BN119:BN122"/>
    <mergeCell ref="BO119:BO122"/>
    <mergeCell ref="BP119:BP122"/>
    <mergeCell ref="BQ119:BQ122"/>
    <mergeCell ref="BR119:BR122"/>
    <mergeCell ref="BS119:BS122"/>
    <mergeCell ref="BT119:BT122"/>
    <mergeCell ref="BV119:BV122"/>
    <mergeCell ref="BW119:BW122"/>
    <mergeCell ref="BX119:BX122"/>
    <mergeCell ref="BY119:BY122"/>
    <mergeCell ref="BZ119:BZ122"/>
    <mergeCell ref="CA119:CA122"/>
    <mergeCell ref="CB119:CB122"/>
    <mergeCell ref="CC119:CC122"/>
    <mergeCell ref="CD119:CD122"/>
    <mergeCell ref="CE119:CE122"/>
    <mergeCell ref="CF119:CF122"/>
    <mergeCell ref="CG119:CG122"/>
    <mergeCell ref="CH119:CH122"/>
    <mergeCell ref="CI119:CI122"/>
    <mergeCell ref="CJ119:CJ122"/>
    <mergeCell ref="CK119:CK122"/>
    <mergeCell ref="CL119:CL122"/>
    <mergeCell ref="CM119:CM122"/>
    <mergeCell ref="CN119:CN122"/>
    <mergeCell ref="CO119:CO122"/>
    <mergeCell ref="CP119:CP122"/>
    <mergeCell ref="CQ119:CQ122"/>
    <mergeCell ref="CR119:CR122"/>
    <mergeCell ref="CS119:CS122"/>
    <mergeCell ref="CT119:CT122"/>
    <mergeCell ref="CU119:CU122"/>
    <mergeCell ref="CV119:CV122"/>
    <mergeCell ref="CW119:CW122"/>
    <mergeCell ref="CX119:CX122"/>
    <mergeCell ref="CY119:CY122"/>
    <mergeCell ref="CZ119:CZ122"/>
    <mergeCell ref="DA119:DA122"/>
    <mergeCell ref="DC119:DC122"/>
    <mergeCell ref="DD119:DD122"/>
    <mergeCell ref="DE119:DE122"/>
    <mergeCell ref="DF119:DF122"/>
    <mergeCell ref="DG119:DG122"/>
    <mergeCell ref="DH119:DH122"/>
    <mergeCell ref="DI119:DI122"/>
    <mergeCell ref="DJ119:DJ122"/>
    <mergeCell ref="DK119:DK122"/>
    <mergeCell ref="A123:A126"/>
    <mergeCell ref="B123:B126"/>
    <mergeCell ref="C123:C126"/>
    <mergeCell ref="D123:D126"/>
    <mergeCell ref="E123:E126"/>
    <mergeCell ref="F123:F126"/>
    <mergeCell ref="G123:G126"/>
    <mergeCell ref="H123:H126"/>
    <mergeCell ref="I123:I126"/>
    <mergeCell ref="J123:J126"/>
    <mergeCell ref="K123:K126"/>
    <mergeCell ref="L123:L126"/>
    <mergeCell ref="M123:M126"/>
    <mergeCell ref="N123:N126"/>
    <mergeCell ref="O123:O126"/>
    <mergeCell ref="P123:P126"/>
    <mergeCell ref="Q123:Q126"/>
    <mergeCell ref="R123:R126"/>
    <mergeCell ref="S123:S126"/>
    <mergeCell ref="T123:T126"/>
    <mergeCell ref="U123:U126"/>
    <mergeCell ref="V123:V126"/>
    <mergeCell ref="W123:W126"/>
    <mergeCell ref="X123:X126"/>
    <mergeCell ref="Y123:Y126"/>
    <mergeCell ref="Z123:Z126"/>
    <mergeCell ref="AA123:AA126"/>
    <mergeCell ref="AB123:AB126"/>
    <mergeCell ref="AC123:AC126"/>
    <mergeCell ref="AD123:AD126"/>
    <mergeCell ref="AE123:AE126"/>
    <mergeCell ref="AF123:AF126"/>
    <mergeCell ref="AG123:AG126"/>
    <mergeCell ref="AH123:AH126"/>
    <mergeCell ref="AI123:AI126"/>
    <mergeCell ref="AJ123:AJ126"/>
    <mergeCell ref="AL123:AL126"/>
    <mergeCell ref="AM123:AM126"/>
    <mergeCell ref="AN123:AN126"/>
    <mergeCell ref="AO123:AO126"/>
    <mergeCell ref="AP123:AP126"/>
    <mergeCell ref="AQ123:AQ126"/>
    <mergeCell ref="AR123:AR126"/>
    <mergeCell ref="AS123:AS126"/>
    <mergeCell ref="AT123:AT126"/>
    <mergeCell ref="AU123:AU126"/>
    <mergeCell ref="AV123:AV126"/>
    <mergeCell ref="AX123:AX126"/>
    <mergeCell ref="AY123:AY126"/>
    <mergeCell ref="AZ123:AZ126"/>
    <mergeCell ref="BA123:BA126"/>
    <mergeCell ref="BB123:BB126"/>
    <mergeCell ref="BC123:BC126"/>
    <mergeCell ref="BD123:BD126"/>
    <mergeCell ref="BE123:BE126"/>
    <mergeCell ref="BF123:BF126"/>
    <mergeCell ref="BG123:BG126"/>
    <mergeCell ref="BH123:BH126"/>
    <mergeCell ref="BI123:BI126"/>
    <mergeCell ref="BJ123:BJ126"/>
    <mergeCell ref="BK123:BK126"/>
    <mergeCell ref="BL123:BL126"/>
    <mergeCell ref="BN123:BN126"/>
    <mergeCell ref="BO123:BO126"/>
    <mergeCell ref="BP123:BP126"/>
    <mergeCell ref="BQ123:BQ126"/>
    <mergeCell ref="BR123:BR126"/>
    <mergeCell ref="BS123:BS126"/>
    <mergeCell ref="BT123:BT126"/>
    <mergeCell ref="BV123:BV126"/>
    <mergeCell ref="BW123:BW126"/>
    <mergeCell ref="BX123:BX126"/>
    <mergeCell ref="BY123:BY126"/>
    <mergeCell ref="BZ123:BZ126"/>
    <mergeCell ref="CA123:CA126"/>
    <mergeCell ref="CB123:CB126"/>
    <mergeCell ref="CC123:CC126"/>
    <mergeCell ref="CD123:CD126"/>
    <mergeCell ref="CE123:CE126"/>
    <mergeCell ref="CF123:CF126"/>
    <mergeCell ref="CG123:CG126"/>
    <mergeCell ref="CH123:CH126"/>
    <mergeCell ref="CI123:CI126"/>
    <mergeCell ref="CJ123:CJ126"/>
    <mergeCell ref="CK123:CK126"/>
    <mergeCell ref="CL123:CL126"/>
    <mergeCell ref="CM123:CM126"/>
    <mergeCell ref="CN123:CN126"/>
    <mergeCell ref="CO123:CO126"/>
    <mergeCell ref="CP123:CP126"/>
    <mergeCell ref="CQ123:CQ126"/>
    <mergeCell ref="CR123:CR126"/>
    <mergeCell ref="CS123:CS126"/>
    <mergeCell ref="CT123:CT126"/>
    <mergeCell ref="CU123:CU126"/>
    <mergeCell ref="CV123:CV126"/>
    <mergeCell ref="CW123:CW126"/>
    <mergeCell ref="CX123:CX126"/>
    <mergeCell ref="CY123:CY126"/>
    <mergeCell ref="CZ123:CZ126"/>
    <mergeCell ref="DA123:DA126"/>
    <mergeCell ref="DC123:DC126"/>
    <mergeCell ref="DD123:DD126"/>
    <mergeCell ref="DE123:DE126"/>
    <mergeCell ref="DF123:DF126"/>
    <mergeCell ref="DG123:DG126"/>
    <mergeCell ref="DH123:DH126"/>
    <mergeCell ref="DI123:DI126"/>
    <mergeCell ref="DJ123:DJ126"/>
    <mergeCell ref="DK123:DK126"/>
    <mergeCell ref="A127:A130"/>
    <mergeCell ref="B127:B130"/>
    <mergeCell ref="C127:C130"/>
    <mergeCell ref="D127:D130"/>
    <mergeCell ref="E127:E130"/>
    <mergeCell ref="F127:F130"/>
    <mergeCell ref="G127:G130"/>
    <mergeCell ref="H127:H130"/>
    <mergeCell ref="I127:I130"/>
    <mergeCell ref="J127:J130"/>
    <mergeCell ref="K127:K130"/>
    <mergeCell ref="L127:L130"/>
    <mergeCell ref="M127:M130"/>
    <mergeCell ref="N127:N130"/>
    <mergeCell ref="O127:O130"/>
    <mergeCell ref="P127:P130"/>
    <mergeCell ref="Q127:Q130"/>
    <mergeCell ref="R127:R130"/>
    <mergeCell ref="S127:S130"/>
    <mergeCell ref="T127:T130"/>
    <mergeCell ref="U127:U130"/>
    <mergeCell ref="V127:V130"/>
    <mergeCell ref="W127:W130"/>
    <mergeCell ref="X127:X130"/>
    <mergeCell ref="Y127:Y130"/>
    <mergeCell ref="Z127:Z130"/>
    <mergeCell ref="AA127:AA130"/>
    <mergeCell ref="AB127:AB130"/>
    <mergeCell ref="AC127:AC130"/>
    <mergeCell ref="AD127:AD130"/>
    <mergeCell ref="AE127:AE130"/>
    <mergeCell ref="AF127:AF130"/>
    <mergeCell ref="AG127:AG130"/>
    <mergeCell ref="AH127:AH130"/>
    <mergeCell ref="AI127:AI130"/>
    <mergeCell ref="AJ127:AJ130"/>
    <mergeCell ref="AL127:AL130"/>
    <mergeCell ref="AM127:AM130"/>
    <mergeCell ref="AN127:AN130"/>
    <mergeCell ref="AO127:AO130"/>
    <mergeCell ref="AP127:AP130"/>
    <mergeCell ref="AQ127:AQ130"/>
    <mergeCell ref="AR127:AR130"/>
    <mergeCell ref="AS127:AS130"/>
    <mergeCell ref="AT127:AT130"/>
    <mergeCell ref="AU127:AU130"/>
    <mergeCell ref="AV127:AV130"/>
    <mergeCell ref="AX127:AX130"/>
    <mergeCell ref="AY127:AY130"/>
    <mergeCell ref="AZ127:AZ130"/>
    <mergeCell ref="BA127:BA130"/>
    <mergeCell ref="BB127:BB130"/>
    <mergeCell ref="BC127:BC130"/>
    <mergeCell ref="BD127:BD130"/>
    <mergeCell ref="BE127:BE130"/>
    <mergeCell ref="BF127:BF130"/>
    <mergeCell ref="BG127:BG130"/>
    <mergeCell ref="BH127:BH130"/>
    <mergeCell ref="BI127:BI130"/>
    <mergeCell ref="BJ127:BJ130"/>
    <mergeCell ref="BK127:BK130"/>
    <mergeCell ref="BL127:BL130"/>
    <mergeCell ref="BN127:BN130"/>
    <mergeCell ref="BO127:BO130"/>
    <mergeCell ref="BP127:BP130"/>
    <mergeCell ref="BQ127:BQ130"/>
    <mergeCell ref="BR127:BR130"/>
    <mergeCell ref="BS127:BS130"/>
    <mergeCell ref="BT127:BT130"/>
    <mergeCell ref="BV127:BV130"/>
    <mergeCell ref="BW127:BW130"/>
    <mergeCell ref="BX127:BX130"/>
    <mergeCell ref="BY127:BY130"/>
    <mergeCell ref="BZ127:BZ130"/>
    <mergeCell ref="CA127:CA130"/>
    <mergeCell ref="CB127:CB130"/>
    <mergeCell ref="CC127:CC130"/>
    <mergeCell ref="CD127:CD130"/>
    <mergeCell ref="CE127:CE130"/>
    <mergeCell ref="CF127:CF130"/>
    <mergeCell ref="CG127:CG130"/>
    <mergeCell ref="CH127:CH130"/>
    <mergeCell ref="CI127:CI130"/>
    <mergeCell ref="CJ127:CJ130"/>
    <mergeCell ref="CK127:CK130"/>
    <mergeCell ref="CL127:CL130"/>
    <mergeCell ref="CM127:CM130"/>
    <mergeCell ref="CN127:CN130"/>
    <mergeCell ref="CO127:CO130"/>
    <mergeCell ref="CP127:CP130"/>
    <mergeCell ref="CQ127:CQ130"/>
    <mergeCell ref="CR127:CR130"/>
    <mergeCell ref="CS127:CS130"/>
    <mergeCell ref="CT127:CT130"/>
    <mergeCell ref="CU127:CU130"/>
    <mergeCell ref="CV127:CV130"/>
    <mergeCell ref="CW127:CW130"/>
    <mergeCell ref="CX127:CX130"/>
    <mergeCell ref="CY127:CY130"/>
    <mergeCell ref="CZ127:CZ130"/>
    <mergeCell ref="DA127:DA130"/>
    <mergeCell ref="DC127:DC130"/>
    <mergeCell ref="DD127:DD130"/>
    <mergeCell ref="DE127:DE130"/>
    <mergeCell ref="DF127:DF130"/>
    <mergeCell ref="DG127:DG130"/>
    <mergeCell ref="DH127:DH130"/>
    <mergeCell ref="DI127:DI130"/>
    <mergeCell ref="DJ127:DJ130"/>
    <mergeCell ref="DK127:DK130"/>
    <mergeCell ref="A131:A134"/>
    <mergeCell ref="B131:B134"/>
    <mergeCell ref="C131:C134"/>
    <mergeCell ref="D131:D134"/>
    <mergeCell ref="E131:E134"/>
    <mergeCell ref="F131:F134"/>
    <mergeCell ref="G131:G134"/>
    <mergeCell ref="H131:H134"/>
    <mergeCell ref="I131:I134"/>
    <mergeCell ref="J131:J134"/>
    <mergeCell ref="K131:K134"/>
    <mergeCell ref="L131:L134"/>
    <mergeCell ref="M131:M134"/>
    <mergeCell ref="N131:N134"/>
    <mergeCell ref="O131:O134"/>
    <mergeCell ref="P131:P134"/>
    <mergeCell ref="Q131:Q134"/>
    <mergeCell ref="R131:R134"/>
    <mergeCell ref="S131:S134"/>
    <mergeCell ref="T131:T134"/>
    <mergeCell ref="U131:U134"/>
    <mergeCell ref="V131:V134"/>
    <mergeCell ref="W131:W134"/>
    <mergeCell ref="X131:X134"/>
    <mergeCell ref="Y131:Y134"/>
    <mergeCell ref="Z131:Z134"/>
    <mergeCell ref="AA131:AA134"/>
    <mergeCell ref="AB131:AB134"/>
    <mergeCell ref="AC131:AC134"/>
    <mergeCell ref="AD131:AD134"/>
    <mergeCell ref="AE131:AE134"/>
    <mergeCell ref="AF131:AF134"/>
    <mergeCell ref="AG131:AG134"/>
    <mergeCell ref="AH131:AH134"/>
    <mergeCell ref="AI131:AI134"/>
    <mergeCell ref="AJ131:AJ134"/>
    <mergeCell ref="AL131:AL134"/>
    <mergeCell ref="AM131:AM134"/>
    <mergeCell ref="AN131:AN134"/>
    <mergeCell ref="AO131:AO134"/>
    <mergeCell ref="AP131:AP134"/>
    <mergeCell ref="AQ131:AQ134"/>
    <mergeCell ref="AR131:AR134"/>
    <mergeCell ref="AS131:AS134"/>
    <mergeCell ref="AT131:AT134"/>
    <mergeCell ref="AU131:AU134"/>
    <mergeCell ref="AV131:AV134"/>
    <mergeCell ref="AX131:AX134"/>
    <mergeCell ref="AY131:AY134"/>
    <mergeCell ref="AZ131:AZ134"/>
    <mergeCell ref="BA131:BA134"/>
    <mergeCell ref="BB131:BB134"/>
    <mergeCell ref="BC131:BC134"/>
    <mergeCell ref="BD131:BD134"/>
    <mergeCell ref="BE131:BE134"/>
    <mergeCell ref="BF131:BF134"/>
    <mergeCell ref="BG131:BG134"/>
    <mergeCell ref="BH131:BH134"/>
    <mergeCell ref="BI131:BI134"/>
    <mergeCell ref="BJ131:BJ134"/>
    <mergeCell ref="BK131:BK134"/>
    <mergeCell ref="BL131:BL134"/>
    <mergeCell ref="BN131:BN134"/>
    <mergeCell ref="BO131:BO134"/>
    <mergeCell ref="BP131:BP134"/>
    <mergeCell ref="BQ131:BQ134"/>
    <mergeCell ref="BR131:BR134"/>
    <mergeCell ref="BS131:BS134"/>
    <mergeCell ref="BT131:BT134"/>
    <mergeCell ref="BV131:BV134"/>
    <mergeCell ref="BW131:BW134"/>
    <mergeCell ref="BX131:BX134"/>
    <mergeCell ref="BY131:BY134"/>
    <mergeCell ref="BZ131:BZ134"/>
    <mergeCell ref="CA131:CA134"/>
    <mergeCell ref="CB131:CB134"/>
    <mergeCell ref="CC131:CC134"/>
    <mergeCell ref="CD131:CD134"/>
    <mergeCell ref="CE131:CE134"/>
    <mergeCell ref="CF131:CF134"/>
    <mergeCell ref="CG131:CG134"/>
    <mergeCell ref="CH131:CH134"/>
    <mergeCell ref="CI131:CI134"/>
    <mergeCell ref="CJ131:CJ134"/>
    <mergeCell ref="CK131:CK134"/>
    <mergeCell ref="CL131:CL134"/>
    <mergeCell ref="CM131:CM134"/>
    <mergeCell ref="CN131:CN134"/>
    <mergeCell ref="CO131:CO134"/>
    <mergeCell ref="CP131:CP134"/>
    <mergeCell ref="CQ131:CQ134"/>
    <mergeCell ref="CR131:CR134"/>
    <mergeCell ref="CS131:CS134"/>
    <mergeCell ref="CT131:CT134"/>
    <mergeCell ref="CU131:CU134"/>
    <mergeCell ref="CV131:CV134"/>
    <mergeCell ref="CW131:CW134"/>
    <mergeCell ref="CX131:CX134"/>
    <mergeCell ref="CY131:CY134"/>
    <mergeCell ref="CZ131:CZ134"/>
    <mergeCell ref="DA131:DA134"/>
    <mergeCell ref="DC131:DC134"/>
    <mergeCell ref="DD131:DD134"/>
    <mergeCell ref="DE131:DE134"/>
    <mergeCell ref="DF131:DF134"/>
    <mergeCell ref="DG131:DG134"/>
    <mergeCell ref="DH131:DH134"/>
    <mergeCell ref="DI131:DI134"/>
    <mergeCell ref="DJ131:DJ134"/>
    <mergeCell ref="DK131:DK134"/>
    <mergeCell ref="A135:A138"/>
    <mergeCell ref="B135:B138"/>
    <mergeCell ref="C135:C138"/>
    <mergeCell ref="D135:D138"/>
    <mergeCell ref="E135:E138"/>
    <mergeCell ref="F135:F138"/>
    <mergeCell ref="G135:G138"/>
    <mergeCell ref="H135:H138"/>
    <mergeCell ref="I135:I138"/>
    <mergeCell ref="J135:J138"/>
    <mergeCell ref="K135:K138"/>
    <mergeCell ref="L135:L138"/>
    <mergeCell ref="M135:M138"/>
    <mergeCell ref="N135:N138"/>
    <mergeCell ref="O135:O138"/>
    <mergeCell ref="P135:P138"/>
    <mergeCell ref="Q135:Q138"/>
    <mergeCell ref="R135:R138"/>
    <mergeCell ref="S135:S138"/>
    <mergeCell ref="T135:T138"/>
    <mergeCell ref="U135:U138"/>
    <mergeCell ref="V135:V138"/>
    <mergeCell ref="W135:W138"/>
    <mergeCell ref="X135:X138"/>
    <mergeCell ref="Y135:Y138"/>
    <mergeCell ref="Z135:Z138"/>
    <mergeCell ref="AA135:AA138"/>
    <mergeCell ref="AB135:AB138"/>
    <mergeCell ref="AC135:AC138"/>
    <mergeCell ref="AD135:AD138"/>
    <mergeCell ref="AE135:AE138"/>
    <mergeCell ref="AF135:AF138"/>
    <mergeCell ref="AG135:AG138"/>
    <mergeCell ref="AH135:AH138"/>
    <mergeCell ref="AI135:AI138"/>
    <mergeCell ref="AJ135:AJ138"/>
    <mergeCell ref="AL135:AL138"/>
    <mergeCell ref="AM135:AM138"/>
    <mergeCell ref="AN135:AN138"/>
    <mergeCell ref="AO135:AO138"/>
    <mergeCell ref="AP135:AP138"/>
    <mergeCell ref="AQ135:AQ138"/>
    <mergeCell ref="AR135:AR138"/>
    <mergeCell ref="AS135:AS138"/>
    <mergeCell ref="AT135:AT138"/>
    <mergeCell ref="AU135:AU138"/>
    <mergeCell ref="AV135:AV138"/>
    <mergeCell ref="AX135:AX138"/>
    <mergeCell ref="AY135:AY138"/>
    <mergeCell ref="AZ135:AZ138"/>
    <mergeCell ref="BA135:BA138"/>
    <mergeCell ref="BB135:BB138"/>
    <mergeCell ref="BC135:BC138"/>
    <mergeCell ref="BD135:BD138"/>
    <mergeCell ref="BE135:BE138"/>
    <mergeCell ref="BF135:BF138"/>
    <mergeCell ref="BG135:BG138"/>
    <mergeCell ref="BH135:BH138"/>
    <mergeCell ref="BI135:BI138"/>
    <mergeCell ref="BJ135:BJ138"/>
    <mergeCell ref="BK135:BK138"/>
    <mergeCell ref="BL135:BL138"/>
    <mergeCell ref="BN135:BN138"/>
    <mergeCell ref="BO135:BO138"/>
    <mergeCell ref="BP135:BP138"/>
    <mergeCell ref="BQ135:BQ138"/>
    <mergeCell ref="BR135:BR138"/>
    <mergeCell ref="BS135:BS138"/>
    <mergeCell ref="BT135:BT138"/>
    <mergeCell ref="BV135:BV138"/>
    <mergeCell ref="BW135:BW138"/>
    <mergeCell ref="BX135:BX138"/>
    <mergeCell ref="BY135:BY138"/>
    <mergeCell ref="BZ135:BZ138"/>
    <mergeCell ref="CA135:CA138"/>
    <mergeCell ref="CB135:CB138"/>
    <mergeCell ref="CC135:CC138"/>
    <mergeCell ref="CD135:CD138"/>
    <mergeCell ref="CE135:CE138"/>
    <mergeCell ref="CF135:CF138"/>
    <mergeCell ref="CG135:CG138"/>
    <mergeCell ref="CH135:CH138"/>
    <mergeCell ref="CI135:CI138"/>
    <mergeCell ref="CJ135:CJ138"/>
    <mergeCell ref="CK135:CK138"/>
    <mergeCell ref="CL135:CL138"/>
    <mergeCell ref="CM135:CM138"/>
    <mergeCell ref="CN135:CN138"/>
    <mergeCell ref="CO135:CO138"/>
    <mergeCell ref="CP135:CP138"/>
    <mergeCell ref="CQ135:CQ138"/>
    <mergeCell ref="CR135:CR138"/>
    <mergeCell ref="CS135:CS138"/>
    <mergeCell ref="CT135:CT138"/>
    <mergeCell ref="CU135:CU138"/>
    <mergeCell ref="CV135:CV138"/>
    <mergeCell ref="CW135:CW138"/>
    <mergeCell ref="CX135:CX138"/>
    <mergeCell ref="CY135:CY138"/>
    <mergeCell ref="CZ135:CZ138"/>
    <mergeCell ref="DA135:DA138"/>
    <mergeCell ref="DC135:DC138"/>
    <mergeCell ref="DD135:DD138"/>
    <mergeCell ref="DE135:DE138"/>
    <mergeCell ref="DF135:DF138"/>
    <mergeCell ref="DG135:DG138"/>
    <mergeCell ref="DH135:DH138"/>
    <mergeCell ref="DI135:DI138"/>
    <mergeCell ref="DJ135:DJ138"/>
    <mergeCell ref="DK135:DK138"/>
    <mergeCell ref="M139:O143"/>
    <mergeCell ref="P139:P143"/>
    <mergeCell ref="Q139:Q143"/>
    <mergeCell ref="R139:R143"/>
    <mergeCell ref="AC139:AG143"/>
    <mergeCell ref="AH139:AH143"/>
    <mergeCell ref="AI139:AI143"/>
    <mergeCell ref="AJ139:AJ143"/>
    <mergeCell ref="AL139:DA140"/>
    <mergeCell ref="DC139:DC142"/>
    <mergeCell ref="DD139:DD142"/>
    <mergeCell ref="DE139:DE142"/>
    <mergeCell ref="DF139:DF142"/>
    <mergeCell ref="DG139:DG142"/>
    <mergeCell ref="DH139:DH142"/>
    <mergeCell ref="DI139:DI142"/>
    <mergeCell ref="DJ139:DJ142"/>
    <mergeCell ref="DK139:DK142"/>
    <mergeCell ref="AU141:AV145"/>
    <mergeCell ref="BH141:BJ142"/>
    <mergeCell ref="BO141:BQ142"/>
    <mergeCell ref="CP141:CR142"/>
    <mergeCell ref="CT141:CV142"/>
    <mergeCell ref="CX141:CZ142"/>
    <mergeCell ref="BH143:BH145"/>
    <mergeCell ref="BI143:BI145"/>
    <mergeCell ref="BJ143:BJ145"/>
    <mergeCell ref="BO143:BO145"/>
    <mergeCell ref="BP143:BP145"/>
    <mergeCell ref="BQ143:BQ145"/>
    <mergeCell ref="CP143:CP145"/>
    <mergeCell ref="CQ143:CQ145"/>
    <mergeCell ref="CR143:CR145"/>
    <mergeCell ref="CT143:CT145"/>
    <mergeCell ref="CU143:CU145"/>
    <mergeCell ref="CV143:CV145"/>
    <mergeCell ref="CX143:CX145"/>
    <mergeCell ref="CY143:CY145"/>
    <mergeCell ref="CZ143:CZ145"/>
    <mergeCell ref="DC143:DC146"/>
    <mergeCell ref="DD143:DD146"/>
    <mergeCell ref="DE143:DE146"/>
    <mergeCell ref="DF143:DF146"/>
    <mergeCell ref="DG143:DG146"/>
    <mergeCell ref="DH143:DH146"/>
    <mergeCell ref="DI143:DI146"/>
    <mergeCell ref="DJ143:DJ146"/>
    <mergeCell ref="DK143:DK146"/>
    <mergeCell ref="A145:D146"/>
    <mergeCell ref="E145:G147"/>
    <mergeCell ref="H145:H147"/>
    <mergeCell ref="AU146:AV150"/>
    <mergeCell ref="BH146:BH150"/>
    <mergeCell ref="BI146:BI150"/>
    <mergeCell ref="BJ146:BJ150"/>
    <mergeCell ref="BO146:BO150"/>
    <mergeCell ref="BP146:BP150"/>
    <mergeCell ref="BQ146:BQ150"/>
    <mergeCell ref="CP146:CP150"/>
    <mergeCell ref="CQ146:CQ150"/>
    <mergeCell ref="CR146:CR150"/>
    <mergeCell ref="CT146:CT150"/>
    <mergeCell ref="CU146:CU150"/>
    <mergeCell ref="CV146:CV150"/>
    <mergeCell ref="CX146:CX150"/>
    <mergeCell ref="CY146:CY150"/>
    <mergeCell ref="CZ146:CZ150"/>
    <mergeCell ref="A147:D147"/>
    <mergeCell ref="DC147:DC150"/>
    <mergeCell ref="DD147:DD150"/>
    <mergeCell ref="DE147:DE150"/>
    <mergeCell ref="DF147:DF150"/>
    <mergeCell ref="DG147:DG150"/>
    <mergeCell ref="DH147:DH150"/>
    <mergeCell ref="DI147:DI150"/>
    <mergeCell ref="DJ147:DJ150"/>
    <mergeCell ref="DK147:DK150"/>
    <mergeCell ref="A148:B149"/>
    <mergeCell ref="C148:D149"/>
    <mergeCell ref="E148:F150"/>
    <mergeCell ref="G148:H150"/>
    <mergeCell ref="C150:D150"/>
    <mergeCell ref="A151:A153"/>
    <mergeCell ref="B151:B153"/>
    <mergeCell ref="C151:D153"/>
    <mergeCell ref="E151:F153"/>
    <mergeCell ref="G151:H153"/>
    <mergeCell ref="AU151:AV153"/>
    <mergeCell ref="BH151:BJ154"/>
    <mergeCell ref="BO151:BQ154"/>
    <mergeCell ref="CP151:CR154"/>
    <mergeCell ref="CT151:CV154"/>
    <mergeCell ref="CX151:CZ154"/>
    <mergeCell ref="DC151:DC154"/>
    <mergeCell ref="DD151:DD154"/>
    <mergeCell ref="DE151:DE154"/>
    <mergeCell ref="DF151:DF154"/>
    <mergeCell ref="DG151:DG154"/>
    <mergeCell ref="DH151:DH154"/>
    <mergeCell ref="DI151:DI154"/>
    <mergeCell ref="DJ151:DJ154"/>
    <mergeCell ref="DK151:DK154"/>
    <mergeCell ref="DL151:DM161"/>
    <mergeCell ref="A154:A156"/>
    <mergeCell ref="B154:B156"/>
    <mergeCell ref="C154:D156"/>
    <mergeCell ref="E154:H154"/>
    <mergeCell ref="E155:F157"/>
    <mergeCell ref="G155:H157"/>
    <mergeCell ref="DC155:DC158"/>
    <mergeCell ref="DD155:DD158"/>
    <mergeCell ref="DE155:DE158"/>
    <mergeCell ref="DF155:DF158"/>
    <mergeCell ref="DG155:DG158"/>
    <mergeCell ref="DH155:DH158"/>
    <mergeCell ref="DI155:DI158"/>
    <mergeCell ref="DJ155:DJ158"/>
    <mergeCell ref="DK155:DK158"/>
    <mergeCell ref="A157:A159"/>
    <mergeCell ref="B157:B159"/>
    <mergeCell ref="C157:D159"/>
    <mergeCell ref="E158:F160"/>
    <mergeCell ref="G158:H160"/>
    <mergeCell ref="DC159:DC162"/>
    <mergeCell ref="DD159:DD162"/>
    <mergeCell ref="DE159:DE162"/>
    <mergeCell ref="DF159:DF162"/>
    <mergeCell ref="DG159:DG162"/>
    <mergeCell ref="DH159:DH162"/>
    <mergeCell ref="DI159:DI162"/>
    <mergeCell ref="DJ159:DJ162"/>
    <mergeCell ref="DK159:DK162"/>
    <mergeCell ref="A160:A162"/>
    <mergeCell ref="B160:B162"/>
    <mergeCell ref="C160:D162"/>
    <mergeCell ref="E161:H161"/>
    <mergeCell ref="E162:F164"/>
    <mergeCell ref="G162:H164"/>
    <mergeCell ref="A163:A165"/>
    <mergeCell ref="B163:B165"/>
    <mergeCell ref="C163:D165"/>
    <mergeCell ref="DC163:DC166"/>
    <mergeCell ref="DD163:DD166"/>
    <mergeCell ref="DE163:DE166"/>
    <mergeCell ref="DF163:DF166"/>
    <mergeCell ref="DG163:DG166"/>
    <mergeCell ref="DH163:DH166"/>
    <mergeCell ref="DI163:DI166"/>
    <mergeCell ref="DJ163:DJ166"/>
    <mergeCell ref="DK163:DK166"/>
    <mergeCell ref="DL163:DM170"/>
    <mergeCell ref="E165:F167"/>
    <mergeCell ref="G165:H167"/>
    <mergeCell ref="A166:A168"/>
    <mergeCell ref="B166:B168"/>
    <mergeCell ref="C166:D168"/>
    <mergeCell ref="DC167:DC170"/>
    <mergeCell ref="DD167:DD170"/>
    <mergeCell ref="DE167:DE170"/>
    <mergeCell ref="DF167:DF170"/>
    <mergeCell ref="DG167:DG170"/>
    <mergeCell ref="DH167:DH170"/>
    <mergeCell ref="DI167:DI170"/>
    <mergeCell ref="DJ167:DJ170"/>
    <mergeCell ref="DK167:DK170"/>
    <mergeCell ref="E168:H168"/>
    <mergeCell ref="A169:A171"/>
    <mergeCell ref="B169:B171"/>
    <mergeCell ref="C169:D171"/>
    <mergeCell ref="E169:F171"/>
    <mergeCell ref="G169:H171"/>
    <mergeCell ref="DC171:DC174"/>
    <mergeCell ref="DD171:DD174"/>
    <mergeCell ref="DE171:DE174"/>
    <mergeCell ref="DF171:DF174"/>
    <mergeCell ref="DG171:DG174"/>
    <mergeCell ref="DH171:DH174"/>
    <mergeCell ref="DI171:DI174"/>
    <mergeCell ref="DJ171:DJ174"/>
    <mergeCell ref="DK171:DK174"/>
    <mergeCell ref="A172:A174"/>
    <mergeCell ref="B172:B174"/>
    <mergeCell ref="C172:D174"/>
    <mergeCell ref="E172:F174"/>
    <mergeCell ref="G172:H174"/>
    <mergeCell ref="A175:A177"/>
    <mergeCell ref="B175:B177"/>
    <mergeCell ref="C175:D177"/>
    <mergeCell ref="DC175:DC178"/>
    <mergeCell ref="DD175:DD178"/>
    <mergeCell ref="DE175:DE178"/>
    <mergeCell ref="DF175:DF178"/>
    <mergeCell ref="DG175:DG178"/>
    <mergeCell ref="DH175:DH178"/>
    <mergeCell ref="DI175:DI178"/>
    <mergeCell ref="DJ175:DJ178"/>
    <mergeCell ref="DK175:DK178"/>
    <mergeCell ref="A178:A180"/>
    <mergeCell ref="B178:B180"/>
    <mergeCell ref="C178:D180"/>
    <mergeCell ref="DC179:DC182"/>
    <mergeCell ref="DD179:DD182"/>
    <mergeCell ref="DE179:DE182"/>
    <mergeCell ref="DF179:DF182"/>
    <mergeCell ref="DG179:DG182"/>
    <mergeCell ref="DH179:DH182"/>
    <mergeCell ref="DI179:DI182"/>
    <mergeCell ref="DJ179:DJ182"/>
    <mergeCell ref="DK179:DK182"/>
    <mergeCell ref="A181:A183"/>
    <mergeCell ref="B181:B183"/>
    <mergeCell ref="C181:D183"/>
    <mergeCell ref="DC183:DC186"/>
    <mergeCell ref="DD183:DD186"/>
    <mergeCell ref="DE183:DE186"/>
    <mergeCell ref="DF183:DF186"/>
    <mergeCell ref="DG183:DG186"/>
    <mergeCell ref="DH183:DH186"/>
    <mergeCell ref="DI183:DI186"/>
    <mergeCell ref="DJ183:DJ186"/>
    <mergeCell ref="DK183:DK186"/>
    <mergeCell ref="A184:A186"/>
    <mergeCell ref="B184:B186"/>
    <mergeCell ref="C184:D186"/>
    <mergeCell ref="A187:A189"/>
    <mergeCell ref="B187:B189"/>
    <mergeCell ref="C187:D189"/>
    <mergeCell ref="DC187:DC190"/>
    <mergeCell ref="DD187:DD190"/>
    <mergeCell ref="DE187:DE190"/>
    <mergeCell ref="DF187:DF190"/>
    <mergeCell ref="DG187:DG190"/>
    <mergeCell ref="DH187:DH190"/>
    <mergeCell ref="DI187:DI190"/>
    <mergeCell ref="DJ187:DJ190"/>
    <mergeCell ref="DK187:DK190"/>
    <mergeCell ref="A190:D190"/>
    <mergeCell ref="A191:B192"/>
    <mergeCell ref="C191:D192"/>
    <mergeCell ref="DC191:DC194"/>
    <mergeCell ref="DD191:DD194"/>
    <mergeCell ref="DE191:DE194"/>
    <mergeCell ref="DF191:DF194"/>
    <mergeCell ref="DG191:DG194"/>
    <mergeCell ref="DH191:DH194"/>
    <mergeCell ref="DI191:DI194"/>
    <mergeCell ref="DJ191:DJ194"/>
    <mergeCell ref="DK191:DK194"/>
    <mergeCell ref="A193:A195"/>
    <mergeCell ref="B193:B195"/>
    <mergeCell ref="C193:D195"/>
    <mergeCell ref="DC195:DC198"/>
    <mergeCell ref="DD195:DD198"/>
    <mergeCell ref="DE195:DE198"/>
    <mergeCell ref="DF195:DF198"/>
    <mergeCell ref="DG195:DG198"/>
    <mergeCell ref="DH195:DH198"/>
    <mergeCell ref="DI195:DI198"/>
    <mergeCell ref="DJ195:DJ198"/>
    <mergeCell ref="DK195:DK198"/>
    <mergeCell ref="A196:A198"/>
    <mergeCell ref="B196:B198"/>
    <mergeCell ref="C196:D198"/>
    <mergeCell ref="A199:A201"/>
    <mergeCell ref="B199:B201"/>
    <mergeCell ref="C199:D201"/>
    <mergeCell ref="DC199:DC202"/>
    <mergeCell ref="DD199:DD202"/>
    <mergeCell ref="DE199:DE202"/>
    <mergeCell ref="DF199:DF202"/>
    <mergeCell ref="DG199:DG202"/>
    <mergeCell ref="DH199:DH202"/>
    <mergeCell ref="DI199:DI202"/>
    <mergeCell ref="DJ199:DJ202"/>
    <mergeCell ref="DK199:DK202"/>
    <mergeCell ref="A202:A204"/>
    <mergeCell ref="B202:B204"/>
    <mergeCell ref="C202:D204"/>
    <mergeCell ref="DC203:DC206"/>
    <mergeCell ref="DD203:DD206"/>
    <mergeCell ref="DE203:DE206"/>
    <mergeCell ref="DF203:DF206"/>
    <mergeCell ref="DG203:DG206"/>
    <mergeCell ref="DH203:DH206"/>
    <mergeCell ref="DI203:DI206"/>
    <mergeCell ref="DJ203:DJ206"/>
    <mergeCell ref="DK203:DK206"/>
    <mergeCell ref="A205:A207"/>
    <mergeCell ref="B205:B207"/>
    <mergeCell ref="C205:D207"/>
    <mergeCell ref="DC207:DC210"/>
    <mergeCell ref="DD207:DD210"/>
    <mergeCell ref="DE207:DE210"/>
    <mergeCell ref="DF207:DF210"/>
    <mergeCell ref="DG207:DG210"/>
    <mergeCell ref="DH207:DH210"/>
    <mergeCell ref="DI207:DI210"/>
    <mergeCell ref="DJ207:DJ210"/>
    <mergeCell ref="DK207:DK210"/>
    <mergeCell ref="A208:A210"/>
    <mergeCell ref="B208:B210"/>
    <mergeCell ref="C208:D210"/>
    <mergeCell ref="A211:A213"/>
    <mergeCell ref="B211:B213"/>
    <mergeCell ref="C211:D213"/>
    <mergeCell ref="DC211:DC214"/>
    <mergeCell ref="DD211:DD214"/>
    <mergeCell ref="DE211:DE214"/>
    <mergeCell ref="DF211:DF214"/>
    <mergeCell ref="DG211:DG214"/>
    <mergeCell ref="DH211:DH214"/>
    <mergeCell ref="DI211:DI214"/>
    <mergeCell ref="DJ211:DJ214"/>
    <mergeCell ref="DK211:DK214"/>
    <mergeCell ref="A214:A216"/>
    <mergeCell ref="B214:B216"/>
    <mergeCell ref="C214:D216"/>
    <mergeCell ref="DC215:DC218"/>
    <mergeCell ref="DD215:DD218"/>
    <mergeCell ref="DE215:DE218"/>
    <mergeCell ref="DF215:DF218"/>
    <mergeCell ref="DG215:DG218"/>
    <mergeCell ref="DH215:DH218"/>
    <mergeCell ref="DI215:DI218"/>
    <mergeCell ref="DJ215:DJ218"/>
    <mergeCell ref="DK215:DK218"/>
    <mergeCell ref="A217:A219"/>
    <mergeCell ref="B217:B219"/>
    <mergeCell ref="C217:D219"/>
    <mergeCell ref="DC219:DC222"/>
    <mergeCell ref="DD219:DD222"/>
    <mergeCell ref="DE219:DE222"/>
    <mergeCell ref="DF219:DF222"/>
    <mergeCell ref="DG219:DG222"/>
    <mergeCell ref="DH219:DH222"/>
    <mergeCell ref="DI219:DI222"/>
    <mergeCell ref="DJ219:DJ222"/>
    <mergeCell ref="DK219:DK222"/>
    <mergeCell ref="A220:A222"/>
    <mergeCell ref="B220:B222"/>
    <mergeCell ref="C220:D222"/>
    <mergeCell ref="A223:A225"/>
    <mergeCell ref="B223:B225"/>
    <mergeCell ref="C223:D225"/>
    <mergeCell ref="DC223:DC226"/>
    <mergeCell ref="DD223:DD226"/>
    <mergeCell ref="DE223:DE226"/>
    <mergeCell ref="DF223:DF226"/>
    <mergeCell ref="DG223:DG226"/>
    <mergeCell ref="DH223:DH226"/>
    <mergeCell ref="DI223:DI226"/>
    <mergeCell ref="DJ223:DJ226"/>
    <mergeCell ref="DK223:DK226"/>
    <mergeCell ref="A226:A228"/>
    <mergeCell ref="B226:B228"/>
    <mergeCell ref="C226:D228"/>
    <mergeCell ref="DC227:DC230"/>
    <mergeCell ref="DD227:DD230"/>
    <mergeCell ref="DE227:DE230"/>
    <mergeCell ref="DF227:DF230"/>
    <mergeCell ref="DG227:DG230"/>
    <mergeCell ref="DH227:DH230"/>
    <mergeCell ref="DI227:DI230"/>
    <mergeCell ref="DJ227:DJ230"/>
    <mergeCell ref="DK227:DK230"/>
    <mergeCell ref="A229:A231"/>
    <mergeCell ref="B229:B231"/>
    <mergeCell ref="C229:D231"/>
    <mergeCell ref="DC231:DC234"/>
    <mergeCell ref="DD231:DD234"/>
    <mergeCell ref="DE231:DE234"/>
    <mergeCell ref="DF231:DF234"/>
    <mergeCell ref="DG231:DG234"/>
    <mergeCell ref="DH231:DH234"/>
    <mergeCell ref="DI231:DI234"/>
    <mergeCell ref="DJ231:DJ234"/>
    <mergeCell ref="DK231:DK234"/>
    <mergeCell ref="DC235:DC238"/>
    <mergeCell ref="DD235:DD238"/>
    <mergeCell ref="DE235:DE238"/>
    <mergeCell ref="DF235:DF238"/>
    <mergeCell ref="DG235:DG238"/>
    <mergeCell ref="DH235:DH238"/>
    <mergeCell ref="DI235:DI238"/>
    <mergeCell ref="DJ235:DJ238"/>
    <mergeCell ref="DK235:DK238"/>
  </mergeCells>
  <hyperlinks>
    <hyperlink ref="AF5" r:id="rId1" display="https://raw.githubusercontent.com/Ravarentoren/open-driver-worktime-space/epdr-v2.0.0/reference/epdř/v2.0.0/EPDŘ_reference_ODWS_v2.0.0.xlsx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&amp;CStránka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8659</TotalTime>
  <Application>Collabora_Office/25.04.7.3$Android_ARM_EABI LibreOffice_project/4ad7ba32450f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2026-01-08T11:04:00Z</dcterms:created>
  <dc:creator/>
  <dc:description/>
  <dc:language>cs-CZ</dc:language>
  <cp:lastModifiedBy/>
  <dcterms:modified xsi:type="dcterms:W3CDTF">2026-01-31T19:46:33Z</dcterms:modified>
  <cp:revision>1783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