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F:\"/>
    </mc:Choice>
  </mc:AlternateContent>
  <xr:revisionPtr revIDLastSave="0" documentId="13_ncr:1_{2AD92497-6C39-45F5-B9C6-E40FAB839EC8}" xr6:coauthVersionLast="47" xr6:coauthVersionMax="47" xr10:uidLastSave="{00000000-0000-0000-0000-000000000000}"/>
  <bookViews>
    <workbookView xWindow="-120" yWindow="-120" windowWidth="29040" windowHeight="15840" tabRatio="917" activeTab="3" xr2:uid="{00000000-000D-0000-FFFF-FFFF00000000}"/>
  </bookViews>
  <sheets>
    <sheet name="Audit Summary" sheetId="30" r:id="rId1"/>
    <sheet name="Audit Scoring Detail" sheetId="2" r:id="rId2"/>
    <sheet name="Clause 4" sheetId="3" r:id="rId3"/>
    <sheet name="Action Plan" sheetId="14" r:id="rId4"/>
    <sheet name="ALL QUESTIONS" sheetId="15" state="hidden" r:id="rId5"/>
    <sheet name="Data" sheetId="29" state="hidden" r:id="rId6"/>
  </sheets>
  <externalReferences>
    <externalReference r:id="rId7"/>
  </externalReferences>
  <definedNames>
    <definedName name="_xlnm._FilterDatabase" localSheetId="3" hidden="1">'Action Plan'!$D$8:$I$134</definedName>
    <definedName name="Audit_Scores" localSheetId="0">[1]Data!$B$4:$B$7</definedName>
    <definedName name="Audit_Scores">#REF!</definedName>
    <definedName name="_xlnm.Print_Area" localSheetId="3">'Action Plan'!$D$4:$I$134</definedName>
    <definedName name="_xlnm.Print_Area" localSheetId="1">'Audit Scoring Detail'!$B$2:$T$56</definedName>
    <definedName name="_xlnm.Print_Area" localSheetId="2">'Clause 4'!$A$1:$L$46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30" l="1"/>
  <c r="F34" i="30"/>
  <c r="J44" i="3"/>
  <c r="J43" i="3"/>
  <c r="J42" i="3" l="1"/>
  <c r="J41" i="3"/>
  <c r="J40" i="3"/>
  <c r="J39" i="3"/>
  <c r="J32" i="3"/>
  <c r="J31" i="3"/>
  <c r="J30" i="3"/>
  <c r="J29" i="3"/>
  <c r="J22" i="3"/>
  <c r="J21" i="3"/>
  <c r="J20" i="3"/>
  <c r="J19" i="3"/>
  <c r="J18" i="3"/>
  <c r="J11" i="3"/>
  <c r="J10" i="3"/>
  <c r="J9" i="3"/>
  <c r="J8" i="3"/>
  <c r="J10" i="2" l="1"/>
  <c r="F24" i="30" s="1"/>
  <c r="K10" i="2"/>
  <c r="F25" i="30" s="1"/>
  <c r="L10" i="2"/>
  <c r="F26" i="30" s="1"/>
  <c r="M10" i="2"/>
  <c r="F27" i="30" s="1"/>
  <c r="Q10" i="2"/>
  <c r="F31" i="30" s="1"/>
  <c r="E34" i="15"/>
  <c r="Q53" i="2"/>
  <c r="L63" i="30" s="1"/>
  <c r="Q45" i="2"/>
  <c r="F63" i="30" s="1"/>
  <c r="Q38" i="2"/>
  <c r="L49" i="30" s="1"/>
  <c r="Q31" i="2"/>
  <c r="F49" i="30" s="1"/>
  <c r="Q24" i="2"/>
  <c r="R31" i="30" s="1"/>
  <c r="Q17" i="2"/>
  <c r="L31" i="30" s="1"/>
  <c r="M53" i="2"/>
  <c r="L59" i="30" s="1"/>
  <c r="L53" i="2"/>
  <c r="L58" i="30" s="1"/>
  <c r="K53" i="2"/>
  <c r="L57" i="30" s="1"/>
  <c r="M45" i="2"/>
  <c r="F59" i="30" s="1"/>
  <c r="L45" i="2"/>
  <c r="F58" i="30" s="1"/>
  <c r="K45" i="2"/>
  <c r="F57" i="30" s="1"/>
  <c r="M38" i="2"/>
  <c r="L45" i="30" s="1"/>
  <c r="L38" i="2"/>
  <c r="L44" i="30" s="1"/>
  <c r="K38" i="2"/>
  <c r="L43" i="30" s="1"/>
  <c r="J38" i="2"/>
  <c r="L42" i="30" s="1"/>
  <c r="I38" i="2"/>
  <c r="L41" i="30" s="1"/>
  <c r="H38" i="2"/>
  <c r="L40" i="30" s="1"/>
  <c r="G38" i="2"/>
  <c r="L39" i="30" s="1"/>
  <c r="M31" i="2"/>
  <c r="F45" i="30" s="1"/>
  <c r="L31" i="2"/>
  <c r="F44" i="30" s="1"/>
  <c r="K31" i="2"/>
  <c r="F43" i="30" s="1"/>
  <c r="J31" i="2"/>
  <c r="F42" i="30" s="1"/>
  <c r="I31" i="2"/>
  <c r="F41" i="30" s="1"/>
  <c r="M24" i="2"/>
  <c r="R27" i="30" s="1"/>
  <c r="L24" i="2"/>
  <c r="R26" i="30" s="1"/>
  <c r="K24" i="2"/>
  <c r="R25" i="30" s="1"/>
  <c r="M17" i="2"/>
  <c r="L27" i="30" s="1"/>
  <c r="L17" i="2"/>
  <c r="L26" i="30" s="1"/>
  <c r="K17" i="2"/>
  <c r="L25" i="30" s="1"/>
  <c r="R10" i="2" l="1"/>
  <c r="R53" i="2"/>
  <c r="L64" i="30" s="1"/>
  <c r="R17" i="2"/>
  <c r="L32" i="30" s="1"/>
  <c r="R45" i="2"/>
  <c r="F64" i="30" s="1"/>
  <c r="R31" i="2"/>
  <c r="F50" i="30" s="1"/>
  <c r="R38" i="2"/>
  <c r="R24" i="2"/>
  <c r="R32" i="30" s="1"/>
  <c r="S38" i="2" l="1"/>
  <c r="L50" i="30"/>
  <c r="S10" i="2"/>
  <c r="F32" i="30"/>
  <c r="S53" i="2"/>
  <c r="S45" i="2"/>
  <c r="L65" i="30" l="1"/>
  <c r="B13" i="29"/>
  <c r="B11" i="29"/>
  <c r="F65" i="30"/>
  <c r="B9" i="29"/>
  <c r="L51" i="30"/>
  <c r="F33" i="30"/>
  <c r="B1" i="29"/>
  <c r="F41" i="15"/>
  <c r="F40" i="15"/>
  <c r="F128" i="15"/>
  <c r="F127" i="15"/>
  <c r="F126" i="15"/>
  <c r="F125" i="15"/>
  <c r="F124" i="15"/>
  <c r="F123" i="15"/>
  <c r="F122" i="15"/>
  <c r="F121" i="15"/>
  <c r="F120" i="15"/>
  <c r="F119" i="15"/>
  <c r="F118" i="15"/>
  <c r="F117" i="15"/>
  <c r="F116" i="15"/>
  <c r="F115" i="15"/>
  <c r="F114" i="15"/>
  <c r="F113" i="15"/>
  <c r="F112" i="15"/>
  <c r="F111" i="15"/>
  <c r="F110" i="15"/>
  <c r="F109" i="15"/>
  <c r="F108" i="15"/>
  <c r="F107" i="15"/>
  <c r="F106" i="15"/>
  <c r="F105" i="15"/>
  <c r="F104" i="15"/>
  <c r="F103" i="15"/>
  <c r="F102" i="15"/>
  <c r="F101" i="15"/>
  <c r="F100" i="15"/>
  <c r="F99" i="15"/>
  <c r="F98" i="15"/>
  <c r="F97" i="15"/>
  <c r="F96" i="15"/>
  <c r="F95" i="15"/>
  <c r="F94" i="15"/>
  <c r="F93" i="15"/>
  <c r="F92" i="15"/>
  <c r="F91" i="15"/>
  <c r="F90" i="15"/>
  <c r="F89" i="15"/>
  <c r="F88" i="15"/>
  <c r="F87" i="15"/>
  <c r="F86" i="15"/>
  <c r="F85" i="15"/>
  <c r="F84" i="15"/>
  <c r="F83" i="15"/>
  <c r="F82" i="15"/>
  <c r="F81" i="15"/>
  <c r="F80" i="15"/>
  <c r="F79" i="15"/>
  <c r="F78" i="15"/>
  <c r="F77" i="15"/>
  <c r="F76" i="15"/>
  <c r="F75" i="15"/>
  <c r="F74" i="15"/>
  <c r="F73" i="15"/>
  <c r="F72" i="15"/>
  <c r="F71" i="15"/>
  <c r="F70" i="15"/>
  <c r="F69" i="15"/>
  <c r="F68" i="15"/>
  <c r="F67" i="15"/>
  <c r="F66" i="15"/>
  <c r="F65" i="15"/>
  <c r="F64" i="15"/>
  <c r="F63" i="15"/>
  <c r="F62" i="15"/>
  <c r="F61" i="15"/>
  <c r="F60" i="15"/>
  <c r="F59" i="15"/>
  <c r="F58" i="15"/>
  <c r="F57" i="15"/>
  <c r="F56" i="15"/>
  <c r="F55" i="15"/>
  <c r="F54" i="15"/>
  <c r="F53" i="15"/>
  <c r="F51" i="15"/>
  <c r="F52" i="15"/>
  <c r="F50" i="15"/>
  <c r="F49" i="15"/>
  <c r="F48" i="15"/>
  <c r="F47" i="15"/>
  <c r="F46" i="15"/>
  <c r="F44" i="15"/>
  <c r="F45" i="15"/>
  <c r="F43" i="15"/>
  <c r="F42" i="15"/>
  <c r="F39" i="15"/>
  <c r="F38" i="15"/>
  <c r="F37" i="15"/>
  <c r="F36" i="15"/>
  <c r="F35" i="15"/>
  <c r="F34" i="15"/>
  <c r="F33" i="15"/>
  <c r="F32" i="15"/>
  <c r="F31" i="15"/>
  <c r="F30" i="15"/>
  <c r="F29" i="15"/>
  <c r="F28" i="15"/>
  <c r="F27" i="15"/>
  <c r="F26" i="15"/>
  <c r="F25" i="15"/>
  <c r="F24" i="15"/>
  <c r="F23" i="15"/>
  <c r="F22" i="15"/>
  <c r="F21" i="15"/>
  <c r="F20" i="15"/>
  <c r="F19" i="15"/>
  <c r="F18" i="15"/>
  <c r="F17" i="15"/>
  <c r="F16" i="15"/>
  <c r="F15" i="15"/>
  <c r="F14" i="15"/>
  <c r="F13" i="15"/>
  <c r="F12" i="15"/>
  <c r="F11" i="15"/>
  <c r="F10" i="15"/>
  <c r="F9" i="15"/>
  <c r="F8" i="15"/>
  <c r="F2" i="15"/>
  <c r="D121" i="15"/>
  <c r="E128" i="15"/>
  <c r="E127" i="15"/>
  <c r="E126" i="15"/>
  <c r="E125" i="15"/>
  <c r="E124" i="15"/>
  <c r="E123" i="15"/>
  <c r="E122" i="15"/>
  <c r="E121" i="15"/>
  <c r="E120" i="15"/>
  <c r="E119" i="15"/>
  <c r="E118" i="15"/>
  <c r="E117" i="15"/>
  <c r="E116" i="15"/>
  <c r="E115" i="15"/>
  <c r="E114" i="15"/>
  <c r="E113" i="15"/>
  <c r="E112" i="15"/>
  <c r="E111" i="15"/>
  <c r="E110" i="15"/>
  <c r="E109" i="15"/>
  <c r="E108" i="15"/>
  <c r="E107" i="15"/>
  <c r="E106" i="15"/>
  <c r="E105" i="15"/>
  <c r="E104" i="15"/>
  <c r="E103" i="15"/>
  <c r="E102" i="15"/>
  <c r="E101" i="15"/>
  <c r="E100" i="15"/>
  <c r="E99" i="15"/>
  <c r="E98" i="15"/>
  <c r="E97" i="15"/>
  <c r="E96" i="15"/>
  <c r="E95" i="15"/>
  <c r="E94" i="15"/>
  <c r="E93" i="15"/>
  <c r="E92" i="15"/>
  <c r="E91" i="15"/>
  <c r="E90" i="15"/>
  <c r="E89" i="15"/>
  <c r="E88" i="15"/>
  <c r="E87" i="15"/>
  <c r="E86" i="15"/>
  <c r="E85" i="15"/>
  <c r="E84" i="15"/>
  <c r="E83" i="15"/>
  <c r="E82" i="15"/>
  <c r="E81" i="15"/>
  <c r="E80" i="15"/>
  <c r="E79" i="15"/>
  <c r="E78" i="15"/>
  <c r="E77" i="15"/>
  <c r="E76" i="15"/>
  <c r="E75" i="15"/>
  <c r="E74" i="15"/>
  <c r="E73" i="15"/>
  <c r="E72" i="15"/>
  <c r="E71" i="15"/>
  <c r="E70" i="15"/>
  <c r="E69" i="15"/>
  <c r="A69" i="15" s="1"/>
  <c r="E68" i="15"/>
  <c r="A68" i="15" s="1"/>
  <c r="E67" i="15"/>
  <c r="A67" i="15" s="1"/>
  <c r="E66" i="15"/>
  <c r="A66" i="15" s="1"/>
  <c r="D66" i="15"/>
  <c r="E65" i="15"/>
  <c r="A65" i="15" s="1"/>
  <c r="E64" i="15"/>
  <c r="A64" i="15" s="1"/>
  <c r="E63" i="15"/>
  <c r="E62" i="15"/>
  <c r="E61" i="15"/>
  <c r="E60" i="15"/>
  <c r="E58" i="15"/>
  <c r="E59" i="15"/>
  <c r="E57" i="15"/>
  <c r="E56" i="15"/>
  <c r="E55" i="15"/>
  <c r="E54" i="15"/>
  <c r="E53" i="15"/>
  <c r="D52" i="15"/>
  <c r="E52" i="15"/>
  <c r="E51" i="15"/>
  <c r="E50" i="15"/>
  <c r="E49" i="15"/>
  <c r="E48" i="15"/>
  <c r="E47" i="15"/>
  <c r="E46" i="15"/>
  <c r="E45" i="15"/>
  <c r="E44" i="15"/>
  <c r="E43" i="15"/>
  <c r="E42" i="15"/>
  <c r="E41" i="15"/>
  <c r="E40" i="15"/>
  <c r="E39" i="15"/>
  <c r="E38" i="15"/>
  <c r="E37" i="15"/>
  <c r="E36" i="15"/>
  <c r="E35" i="15"/>
  <c r="E33" i="15"/>
  <c r="E32" i="15"/>
  <c r="E31" i="15"/>
  <c r="E30" i="15"/>
  <c r="E29" i="15"/>
  <c r="E28" i="15"/>
  <c r="E27" i="15"/>
  <c r="E26" i="15"/>
  <c r="E25" i="15"/>
  <c r="E24" i="15"/>
  <c r="E23" i="15"/>
  <c r="E22" i="15"/>
  <c r="E21" i="15"/>
  <c r="D25" i="15"/>
  <c r="E20" i="15"/>
  <c r="E19" i="15"/>
  <c r="E18" i="15"/>
  <c r="E17" i="15"/>
  <c r="E16" i="15"/>
  <c r="E15" i="15"/>
  <c r="D14" i="15"/>
  <c r="D13" i="15"/>
  <c r="E14" i="15"/>
  <c r="E12" i="15"/>
  <c r="E13" i="15"/>
  <c r="E11" i="15"/>
  <c r="E10" i="15"/>
  <c r="E9" i="15"/>
  <c r="E8" i="15"/>
  <c r="D128" i="15"/>
  <c r="D127" i="15"/>
  <c r="D126" i="15"/>
  <c r="D125" i="15"/>
  <c r="D124" i="15"/>
  <c r="D123" i="15"/>
  <c r="D122" i="15"/>
  <c r="D120" i="15"/>
  <c r="D119" i="15"/>
  <c r="D118" i="15"/>
  <c r="D117" i="15"/>
  <c r="D116" i="15"/>
  <c r="D115" i="15"/>
  <c r="D114" i="15"/>
  <c r="D113" i="15"/>
  <c r="D112" i="15"/>
  <c r="D111" i="15"/>
  <c r="D110" i="15"/>
  <c r="D109" i="15"/>
  <c r="D108" i="15"/>
  <c r="D107" i="15"/>
  <c r="D106" i="15"/>
  <c r="D105" i="15"/>
  <c r="D104" i="15"/>
  <c r="D103" i="15"/>
  <c r="D102" i="15"/>
  <c r="D101" i="15"/>
  <c r="D100" i="15"/>
  <c r="D99" i="15"/>
  <c r="D98" i="15"/>
  <c r="D97" i="15"/>
  <c r="D96" i="15"/>
  <c r="D95" i="15"/>
  <c r="D94" i="15"/>
  <c r="D93" i="15"/>
  <c r="D92" i="15"/>
  <c r="D91" i="15"/>
  <c r="D90" i="15"/>
  <c r="D89" i="15"/>
  <c r="D88" i="15"/>
  <c r="D87" i="15"/>
  <c r="D86" i="15"/>
  <c r="D85" i="15"/>
  <c r="D84" i="15"/>
  <c r="D83" i="15"/>
  <c r="D82" i="15"/>
  <c r="D81" i="15"/>
  <c r="D80" i="15"/>
  <c r="D79" i="15"/>
  <c r="D78" i="15"/>
  <c r="D77" i="15"/>
  <c r="D76" i="15"/>
  <c r="D75" i="15"/>
  <c r="D74" i="15"/>
  <c r="D73" i="15"/>
  <c r="D72" i="15"/>
  <c r="D71" i="15"/>
  <c r="D70" i="15"/>
  <c r="D69" i="15"/>
  <c r="D68" i="15"/>
  <c r="D67" i="15"/>
  <c r="D65" i="15"/>
  <c r="D64" i="15"/>
  <c r="D63" i="15"/>
  <c r="D62" i="15"/>
  <c r="D61" i="15"/>
  <c r="D60" i="15"/>
  <c r="D59" i="15"/>
  <c r="D58" i="15"/>
  <c r="D57" i="15"/>
  <c r="D56" i="15"/>
  <c r="D55" i="15"/>
  <c r="D54" i="15"/>
  <c r="D53" i="15"/>
  <c r="D51" i="15"/>
  <c r="D50" i="15"/>
  <c r="D49" i="15"/>
  <c r="D48" i="15"/>
  <c r="D47" i="15"/>
  <c r="D46" i="15"/>
  <c r="D45" i="15"/>
  <c r="D44" i="15"/>
  <c r="D43" i="15"/>
  <c r="D42" i="15"/>
  <c r="D41" i="15"/>
  <c r="D40" i="15"/>
  <c r="D39" i="15"/>
  <c r="D38" i="15"/>
  <c r="D37" i="15"/>
  <c r="D36" i="15"/>
  <c r="D35" i="15"/>
  <c r="D34" i="15"/>
  <c r="D33" i="15"/>
  <c r="D32" i="15"/>
  <c r="D31" i="15"/>
  <c r="D30" i="15"/>
  <c r="D29" i="15"/>
  <c r="D28" i="15"/>
  <c r="D27" i="15"/>
  <c r="D26" i="15"/>
  <c r="D24" i="15"/>
  <c r="D23" i="15"/>
  <c r="D22" i="15"/>
  <c r="D21" i="15"/>
  <c r="D20" i="15"/>
  <c r="D19" i="15"/>
  <c r="D18" i="15"/>
  <c r="D17" i="15"/>
  <c r="D16" i="15"/>
  <c r="D15" i="15"/>
  <c r="D12" i="15"/>
  <c r="D11" i="15"/>
  <c r="D9" i="15"/>
  <c r="D8" i="15"/>
  <c r="D10" i="15"/>
  <c r="D2" i="15"/>
  <c r="R29" i="30" l="1"/>
  <c r="R30" i="30"/>
  <c r="R28" i="30"/>
  <c r="E24" i="2"/>
  <c r="R34" i="30" s="1"/>
  <c r="L62" i="30"/>
  <c r="L61" i="30"/>
  <c r="L60" i="30"/>
  <c r="E53" i="2"/>
  <c r="L66" i="30" s="1"/>
  <c r="F61" i="30"/>
  <c r="F62" i="30"/>
  <c r="F60" i="30"/>
  <c r="E45" i="2"/>
  <c r="F66" i="30" s="1"/>
  <c r="L46" i="30"/>
  <c r="L48" i="30"/>
  <c r="L47" i="30"/>
  <c r="E38" i="2"/>
  <c r="L52" i="30" s="1"/>
  <c r="F46" i="30"/>
  <c r="F48" i="30"/>
  <c r="F47" i="30"/>
  <c r="E31" i="2"/>
  <c r="F52" i="30" s="1"/>
  <c r="L30" i="30"/>
  <c r="L29" i="30"/>
  <c r="L28" i="30"/>
  <c r="E17" i="2"/>
  <c r="G128" i="15"/>
  <c r="A128" i="15" s="1"/>
  <c r="G126" i="15"/>
  <c r="A126" i="15" s="1"/>
  <c r="G125" i="15"/>
  <c r="A125" i="15" s="1"/>
  <c r="G127" i="15"/>
  <c r="A127" i="15" s="1"/>
  <c r="G124" i="15"/>
  <c r="A124" i="15" s="1"/>
  <c r="G123" i="15"/>
  <c r="A123" i="15" s="1"/>
  <c r="G122" i="15"/>
  <c r="A122" i="15" s="1"/>
  <c r="G121" i="15"/>
  <c r="A121" i="15" s="1"/>
  <c r="G120" i="15"/>
  <c r="A120" i="15" s="1"/>
  <c r="G118" i="15"/>
  <c r="A118" i="15" s="1"/>
  <c r="G119" i="15"/>
  <c r="A119" i="15" s="1"/>
  <c r="G117" i="15"/>
  <c r="A117" i="15" s="1"/>
  <c r="G116" i="15"/>
  <c r="A116" i="15" s="1"/>
  <c r="G115" i="15"/>
  <c r="A115" i="15" s="1"/>
  <c r="G114" i="15"/>
  <c r="A114" i="15" s="1"/>
  <c r="G113" i="15"/>
  <c r="A113" i="15" s="1"/>
  <c r="G112" i="15"/>
  <c r="A112" i="15" s="1"/>
  <c r="G111" i="15"/>
  <c r="A111" i="15" s="1"/>
  <c r="G110" i="15"/>
  <c r="A110" i="15" s="1"/>
  <c r="G109" i="15"/>
  <c r="A109" i="15" s="1"/>
  <c r="G108" i="15"/>
  <c r="A108" i="15" s="1"/>
  <c r="G107" i="15"/>
  <c r="A107" i="15" s="1"/>
  <c r="G106" i="15"/>
  <c r="A106" i="15" s="1"/>
  <c r="G105" i="15"/>
  <c r="A105" i="15" s="1"/>
  <c r="G103" i="15"/>
  <c r="A103" i="15" s="1"/>
  <c r="G102" i="15"/>
  <c r="A102" i="15" s="1"/>
  <c r="G101" i="15"/>
  <c r="A101" i="15" s="1"/>
  <c r="G100" i="15"/>
  <c r="A100" i="15" s="1"/>
  <c r="G99" i="15"/>
  <c r="A99" i="15" s="1"/>
  <c r="G98" i="15"/>
  <c r="A98" i="15" s="1"/>
  <c r="G97" i="15"/>
  <c r="A97" i="15" s="1"/>
  <c r="G96" i="15"/>
  <c r="A96" i="15" s="1"/>
  <c r="G95" i="15"/>
  <c r="A95" i="15" s="1"/>
  <c r="G94" i="15"/>
  <c r="A94" i="15" s="1"/>
  <c r="G93" i="15"/>
  <c r="A93" i="15" s="1"/>
  <c r="G92" i="15"/>
  <c r="A92" i="15" s="1"/>
  <c r="G91" i="15"/>
  <c r="A91" i="15" s="1"/>
  <c r="G90" i="15"/>
  <c r="A90" i="15" s="1"/>
  <c r="G89" i="15"/>
  <c r="A89" i="15" s="1"/>
  <c r="G88" i="15"/>
  <c r="A88" i="15" s="1"/>
  <c r="G87" i="15"/>
  <c r="A87" i="15" s="1"/>
  <c r="G86" i="15"/>
  <c r="A86" i="15" s="1"/>
  <c r="G85" i="15"/>
  <c r="A85" i="15" s="1"/>
  <c r="G84" i="15"/>
  <c r="A84" i="15" s="1"/>
  <c r="G83" i="15"/>
  <c r="A83" i="15" s="1"/>
  <c r="G82" i="15"/>
  <c r="A82" i="15" s="1"/>
  <c r="G81" i="15"/>
  <c r="A81" i="15" s="1"/>
  <c r="G80" i="15"/>
  <c r="A80" i="15" s="1"/>
  <c r="G79" i="15"/>
  <c r="A79" i="15" s="1"/>
  <c r="G78" i="15"/>
  <c r="A78" i="15" s="1"/>
  <c r="G77" i="15"/>
  <c r="A77" i="15" s="1"/>
  <c r="G76" i="15"/>
  <c r="A76" i="15" s="1"/>
  <c r="G75" i="15"/>
  <c r="A75" i="15" s="1"/>
  <c r="G74" i="15"/>
  <c r="A74" i="15" s="1"/>
  <c r="G73" i="15"/>
  <c r="A73" i="15" s="1"/>
  <c r="G71" i="15"/>
  <c r="A71" i="15" s="1"/>
  <c r="G70" i="15"/>
  <c r="A70" i="15" s="1"/>
  <c r="G22" i="15"/>
  <c r="A22" i="15" s="1"/>
  <c r="G63" i="15"/>
  <c r="A63" i="15" s="1"/>
  <c r="G62" i="15"/>
  <c r="A62" i="15" s="1"/>
  <c r="G61" i="15"/>
  <c r="A61" i="15" s="1"/>
  <c r="G60" i="15"/>
  <c r="A60" i="15" s="1"/>
  <c r="G59" i="15"/>
  <c r="A59" i="15" s="1"/>
  <c r="G58" i="15"/>
  <c r="A58" i="15" s="1"/>
  <c r="G57" i="15"/>
  <c r="A57" i="15" s="1"/>
  <c r="G56" i="15"/>
  <c r="A56" i="15" s="1"/>
  <c r="G55" i="15"/>
  <c r="A55" i="15" s="1"/>
  <c r="G54" i="15"/>
  <c r="A54" i="15" s="1"/>
  <c r="G53" i="15"/>
  <c r="A53" i="15" s="1"/>
  <c r="G52" i="15"/>
  <c r="A52" i="15" s="1"/>
  <c r="G51" i="15"/>
  <c r="A51" i="15" s="1"/>
  <c r="G50" i="15"/>
  <c r="A50" i="15" s="1"/>
  <c r="G49" i="15"/>
  <c r="A49" i="15" s="1"/>
  <c r="G47" i="15"/>
  <c r="A47" i="15" s="1"/>
  <c r="G48" i="15"/>
  <c r="A48" i="15" s="1"/>
  <c r="G46" i="15"/>
  <c r="A46" i="15" s="1"/>
  <c r="G45" i="15"/>
  <c r="A45" i="15" s="1"/>
  <c r="G44" i="15"/>
  <c r="A44" i="15" s="1"/>
  <c r="G43" i="15"/>
  <c r="A43" i="15" s="1"/>
  <c r="G42" i="15"/>
  <c r="A42" i="15" s="1"/>
  <c r="G41" i="15"/>
  <c r="A41" i="15" s="1"/>
  <c r="G40" i="15"/>
  <c r="A40" i="15" s="1"/>
  <c r="G39" i="15"/>
  <c r="A39" i="15" s="1"/>
  <c r="G38" i="15"/>
  <c r="A38" i="15" s="1"/>
  <c r="G37" i="15"/>
  <c r="A37" i="15" s="1"/>
  <c r="G36" i="15"/>
  <c r="A36" i="15" s="1"/>
  <c r="G35" i="15"/>
  <c r="A35" i="15" s="1"/>
  <c r="G34" i="15"/>
  <c r="A34" i="15" s="1"/>
  <c r="G33" i="15"/>
  <c r="A33" i="15" s="1"/>
  <c r="G32" i="15"/>
  <c r="A32" i="15" s="1"/>
  <c r="G31" i="15"/>
  <c r="A31" i="15" s="1"/>
  <c r="G30" i="15"/>
  <c r="A30" i="15" s="1"/>
  <c r="G29" i="15"/>
  <c r="A29" i="15" s="1"/>
  <c r="G28" i="15"/>
  <c r="A28" i="15" s="1"/>
  <c r="G27" i="15"/>
  <c r="A27" i="15" s="1"/>
  <c r="G26" i="15"/>
  <c r="A26" i="15" s="1"/>
  <c r="G25" i="15"/>
  <c r="A25" i="15" s="1"/>
  <c r="G24" i="15"/>
  <c r="A24" i="15" s="1"/>
  <c r="G23" i="15"/>
  <c r="A23" i="15" s="1"/>
  <c r="G21" i="15"/>
  <c r="A21" i="15" s="1"/>
  <c r="G20" i="15"/>
  <c r="A20" i="15" s="1"/>
  <c r="G19" i="15"/>
  <c r="A19" i="15" s="1"/>
  <c r="G18" i="15"/>
  <c r="A18" i="15" s="1"/>
  <c r="G17" i="15"/>
  <c r="A17" i="15" s="1"/>
  <c r="G16" i="15"/>
  <c r="A16" i="15" s="1"/>
  <c r="G15" i="15"/>
  <c r="A15" i="15" s="1"/>
  <c r="G14" i="15"/>
  <c r="A14" i="15" s="1"/>
  <c r="G13" i="15"/>
  <c r="A13" i="15" s="1"/>
  <c r="G12" i="15"/>
  <c r="A12" i="15" s="1"/>
  <c r="G11" i="15"/>
  <c r="A11" i="15" s="1"/>
  <c r="G10" i="15"/>
  <c r="A10" i="15" s="1"/>
  <c r="G9" i="15"/>
  <c r="A9" i="15" s="1"/>
  <c r="G8" i="15"/>
  <c r="A8" i="15" s="1"/>
  <c r="G2" i="15"/>
  <c r="G104" i="15" l="1"/>
  <c r="A104" i="15" s="1"/>
  <c r="G72" i="15"/>
  <c r="A72" i="15" s="1"/>
  <c r="D4" i="15"/>
  <c r="D3" i="15"/>
  <c r="D7" i="15"/>
  <c r="D6" i="15"/>
  <c r="D5" i="15"/>
  <c r="E2" i="15"/>
  <c r="E3" i="15"/>
  <c r="E4" i="15"/>
  <c r="E5" i="15"/>
  <c r="E6" i="15"/>
  <c r="E7" i="15"/>
  <c r="F3" i="15"/>
  <c r="F4" i="15"/>
  <c r="F5" i="15"/>
  <c r="F6" i="15"/>
  <c r="F7" i="15"/>
  <c r="G7" i="15"/>
  <c r="G6" i="15"/>
  <c r="G3" i="15"/>
  <c r="G4" i="15"/>
  <c r="G5" i="15"/>
  <c r="A5" i="15" l="1"/>
  <c r="A7" i="15"/>
  <c r="A6" i="15"/>
  <c r="A2" i="15"/>
  <c r="B2" i="15" s="1"/>
  <c r="F28" i="30"/>
  <c r="F29" i="30"/>
  <c r="F30" i="30"/>
  <c r="E10" i="2"/>
  <c r="J71" i="30" s="1"/>
  <c r="A3" i="15"/>
  <c r="A4" i="15"/>
  <c r="B3" i="15" l="1"/>
  <c r="B4" i="15" s="1"/>
  <c r="S24" i="2"/>
  <c r="S17" i="2"/>
  <c r="S31" i="2"/>
  <c r="B5" i="29" l="1"/>
  <c r="R33" i="30"/>
  <c r="B7" i="29"/>
  <c r="F51" i="30"/>
  <c r="B3" i="29"/>
  <c r="L33" i="30"/>
  <c r="B5" i="15"/>
  <c r="B6" i="15" s="1"/>
  <c r="L72" i="30" l="1"/>
  <c r="B7" i="15"/>
  <c r="B8" i="15" l="1"/>
  <c r="B9" i="15" l="1"/>
  <c r="B10" i="15" l="1"/>
  <c r="B11" i="15" l="1"/>
  <c r="B12" i="15" l="1"/>
  <c r="B13" i="15" l="1"/>
  <c r="B14" i="15" l="1"/>
  <c r="B15" i="15" l="1"/>
  <c r="B16" i="15" l="1"/>
  <c r="B17" i="15" l="1"/>
  <c r="B18" i="15" l="1"/>
  <c r="B19" i="15" l="1"/>
  <c r="B20" i="15" l="1"/>
  <c r="B21" i="15" l="1"/>
  <c r="B22" i="15" l="1"/>
  <c r="B23" i="15" l="1"/>
  <c r="B24" i="15" l="1"/>
  <c r="B25" i="15" s="1"/>
  <c r="B26" i="15" l="1"/>
  <c r="B27" i="15" s="1"/>
  <c r="B28" i="15" l="1"/>
  <c r="B29" i="15" l="1"/>
  <c r="B30" i="15" l="1"/>
  <c r="B31" i="15" l="1"/>
  <c r="B32" i="15" l="1"/>
  <c r="B33" i="15" l="1"/>
  <c r="B34" i="15" l="1"/>
  <c r="B35" i="15" l="1"/>
  <c r="B36" i="15" l="1"/>
  <c r="B37" i="15" l="1"/>
  <c r="B38" i="15" l="1"/>
  <c r="B39" i="15" l="1"/>
  <c r="B40" i="15" l="1"/>
  <c r="B41" i="15" l="1"/>
  <c r="B42" i="15" l="1"/>
  <c r="B43" i="15" l="1"/>
  <c r="B44" i="15" l="1"/>
  <c r="B45" i="15" l="1"/>
  <c r="B46" i="15" l="1"/>
  <c r="B47" i="15" l="1"/>
  <c r="B48" i="15" l="1"/>
  <c r="B49" i="15" l="1"/>
  <c r="B50" i="15" l="1"/>
  <c r="B51" i="15" l="1"/>
  <c r="B52" i="15" l="1"/>
  <c r="B53" i="15" l="1"/>
  <c r="B54" i="15" l="1"/>
  <c r="B55" i="15" l="1"/>
  <c r="B56" i="15" l="1"/>
  <c r="B57" i="15" l="1"/>
  <c r="B58" i="15" l="1"/>
  <c r="B59" i="15" l="1"/>
  <c r="B60" i="15" l="1"/>
  <c r="B61" i="15" l="1"/>
  <c r="B62" i="15" l="1"/>
  <c r="B63" i="15" l="1"/>
  <c r="B64" i="15" l="1"/>
  <c r="B65" i="15" l="1"/>
  <c r="B66" i="15" l="1"/>
  <c r="B67" i="15" l="1"/>
  <c r="B68" i="15" l="1"/>
  <c r="B69" i="15" l="1"/>
  <c r="B70" i="15" l="1"/>
  <c r="B71" i="15" l="1"/>
  <c r="B72" i="15" l="1"/>
  <c r="B73" i="15" l="1"/>
  <c r="B74" i="15" l="1"/>
  <c r="B75" i="15" l="1"/>
  <c r="B76" i="15" l="1"/>
  <c r="B77" i="15" l="1"/>
  <c r="B78" i="15" l="1"/>
  <c r="B79" i="15" l="1"/>
  <c r="B80" i="15" l="1"/>
  <c r="B81" i="15" l="1"/>
  <c r="B82" i="15" l="1"/>
  <c r="B83" i="15" l="1"/>
  <c r="B84" i="15" l="1"/>
  <c r="B85" i="15" l="1"/>
  <c r="B86" i="15" l="1"/>
  <c r="B87" i="15" l="1"/>
  <c r="B88" i="15" l="1"/>
  <c r="B89" i="15" l="1"/>
  <c r="B90" i="15" l="1"/>
  <c r="B91" i="15" l="1"/>
  <c r="B92" i="15" l="1"/>
  <c r="B93" i="15" l="1"/>
  <c r="B94" i="15" l="1"/>
  <c r="B95" i="15" l="1"/>
  <c r="B96" i="15" l="1"/>
  <c r="B97" i="15" l="1"/>
  <c r="B98" i="15" l="1"/>
  <c r="B99" i="15" l="1"/>
  <c r="B100" i="15" l="1"/>
  <c r="B101" i="15" l="1"/>
  <c r="B102" i="15" l="1"/>
  <c r="B103" i="15" l="1"/>
  <c r="B104" i="15" l="1"/>
  <c r="B105" i="15" l="1"/>
  <c r="B106" i="15" l="1"/>
  <c r="B107" i="15" l="1"/>
  <c r="B108" i="15" l="1"/>
  <c r="B109" i="15" l="1"/>
  <c r="B110" i="15" l="1"/>
  <c r="B111" i="15" l="1"/>
  <c r="B112" i="15" l="1"/>
  <c r="B113" i="15" l="1"/>
  <c r="B114" i="15" l="1"/>
  <c r="B115" i="15" l="1"/>
  <c r="B116" i="15" l="1"/>
  <c r="B117" i="15" l="1"/>
  <c r="B118" i="15" l="1"/>
  <c r="B119" i="15" l="1"/>
  <c r="B120" i="15" l="1"/>
  <c r="B121" i="15" l="1"/>
  <c r="B122" i="15" l="1"/>
  <c r="B123" i="15" l="1"/>
  <c r="B124" i="15" l="1"/>
  <c r="B125" i="15" l="1"/>
  <c r="B126" i="15" l="1"/>
  <c r="B127" i="15" l="1"/>
  <c r="B128" i="15" l="1"/>
  <c r="H10" i="14" s="1"/>
  <c r="I9" i="14" l="1"/>
  <c r="G9" i="14"/>
  <c r="H9" i="14"/>
  <c r="I10" i="14"/>
  <c r="E10" i="14"/>
  <c r="H11" i="14"/>
  <c r="F10" i="14"/>
  <c r="E11" i="14"/>
  <c r="G10" i="14"/>
  <c r="H12" i="14"/>
  <c r="I11" i="14"/>
  <c r="G11" i="14"/>
  <c r="F11" i="14"/>
  <c r="E12" i="14"/>
  <c r="I12" i="14"/>
  <c r="G12" i="14"/>
  <c r="F12" i="14"/>
  <c r="F132" i="14"/>
  <c r="E9" i="14"/>
  <c r="F9" i="14"/>
  <c r="F130" i="14"/>
  <c r="G133" i="14"/>
  <c r="I131" i="14"/>
  <c r="H133" i="14"/>
  <c r="E132" i="14"/>
  <c r="I130" i="14"/>
  <c r="H131" i="14"/>
  <c r="F129" i="14"/>
  <c r="G58" i="14"/>
  <c r="I70" i="14"/>
  <c r="F36" i="14"/>
  <c r="I37" i="14"/>
  <c r="G67" i="14"/>
  <c r="I60" i="14"/>
  <c r="E75" i="14"/>
  <c r="I28" i="14"/>
  <c r="E66" i="14"/>
  <c r="G55" i="14"/>
  <c r="H56" i="14"/>
  <c r="I73" i="14"/>
  <c r="G20" i="14"/>
  <c r="E45" i="14"/>
  <c r="E64" i="14"/>
  <c r="E59" i="14"/>
  <c r="G24" i="14"/>
  <c r="F53" i="14"/>
  <c r="E52" i="14"/>
  <c r="H19" i="14"/>
  <c r="F14" i="14"/>
  <c r="E33" i="14"/>
  <c r="E61" i="14"/>
  <c r="H73" i="14"/>
  <c r="I74" i="14"/>
  <c r="H27" i="14"/>
  <c r="I67" i="14"/>
  <c r="H67" i="14"/>
  <c r="F27" i="14"/>
  <c r="I46" i="14"/>
  <c r="H46" i="14"/>
  <c r="I19" i="14"/>
  <c r="H42" i="14"/>
  <c r="E73" i="14"/>
  <c r="F56" i="14"/>
  <c r="G50" i="14"/>
  <c r="E26" i="14"/>
  <c r="H66" i="14"/>
  <c r="G36" i="14"/>
  <c r="H71" i="14"/>
  <c r="E16" i="14"/>
  <c r="H49" i="14"/>
  <c r="G28" i="14"/>
  <c r="I34" i="14"/>
  <c r="I63" i="14"/>
  <c r="G73" i="14"/>
  <c r="H74" i="14"/>
  <c r="H25" i="14"/>
  <c r="I72" i="14"/>
  <c r="H72" i="14"/>
  <c r="I30" i="14"/>
  <c r="G71" i="14"/>
  <c r="I55" i="14"/>
  <c r="H40" i="14"/>
  <c r="F37" i="14"/>
  <c r="I33" i="14"/>
  <c r="E32" i="14"/>
  <c r="I68" i="14"/>
  <c r="G60" i="14"/>
  <c r="H64" i="14"/>
  <c r="G44" i="14"/>
  <c r="I50" i="14"/>
  <c r="G37" i="14"/>
  <c r="G22" i="14"/>
  <c r="G63" i="14"/>
  <c r="H29" i="14"/>
  <c r="E23" i="14"/>
  <c r="E21" i="14"/>
  <c r="E55" i="14"/>
  <c r="E60" i="14"/>
  <c r="I20" i="14"/>
  <c r="G23" i="14"/>
  <c r="F13" i="14"/>
  <c r="G13" i="14"/>
  <c r="G19" i="14"/>
  <c r="G16" i="14"/>
  <c r="F40" i="14"/>
  <c r="E51" i="14"/>
  <c r="F43" i="14"/>
  <c r="G61" i="14"/>
  <c r="F70" i="14"/>
  <c r="I16" i="14"/>
  <c r="E74" i="14"/>
  <c r="H24" i="14"/>
  <c r="F58" i="14"/>
  <c r="I22" i="14"/>
  <c r="F69" i="14"/>
  <c r="E67" i="14"/>
  <c r="I38" i="14"/>
  <c r="H44" i="14"/>
  <c r="H35" i="14"/>
  <c r="H75" i="14"/>
  <c r="G72" i="14"/>
  <c r="H37" i="14"/>
  <c r="H32" i="14"/>
  <c r="I43" i="14"/>
  <c r="E72" i="14"/>
  <c r="H33" i="14"/>
  <c r="I57" i="14"/>
  <c r="G38" i="14"/>
  <c r="G46" i="14"/>
  <c r="I48" i="14"/>
  <c r="E15" i="14"/>
  <c r="H69" i="14"/>
  <c r="F66" i="14"/>
  <c r="E24" i="14"/>
  <c r="I41" i="14"/>
  <c r="G74" i="14"/>
  <c r="I35" i="14"/>
  <c r="H17" i="14"/>
  <c r="F32" i="14"/>
  <c r="E70" i="14"/>
  <c r="G30" i="14"/>
  <c r="F68" i="14"/>
  <c r="I66" i="14"/>
  <c r="F25" i="14"/>
  <c r="H43" i="14"/>
  <c r="H38" i="14"/>
  <c r="G56" i="14"/>
  <c r="H61" i="14"/>
  <c r="E62" i="14"/>
  <c r="G66" i="14"/>
  <c r="G43" i="14"/>
  <c r="G47" i="14"/>
  <c r="I44" i="14"/>
  <c r="G40" i="14"/>
  <c r="E31" i="14"/>
  <c r="F59" i="14"/>
  <c r="I45" i="14"/>
  <c r="H28" i="14"/>
  <c r="I21" i="14"/>
  <c r="I42" i="14"/>
  <c r="H65" i="14"/>
  <c r="G49" i="14"/>
  <c r="E69" i="14"/>
  <c r="F22" i="14"/>
  <c r="F16" i="14"/>
  <c r="I71" i="14"/>
  <c r="H54" i="14"/>
  <c r="I17" i="14"/>
  <c r="I58" i="14"/>
  <c r="I61" i="14"/>
  <c r="F29" i="14"/>
  <c r="I65" i="14"/>
  <c r="I47" i="14"/>
  <c r="I40" i="14"/>
  <c r="H36" i="14"/>
  <c r="I24" i="14"/>
  <c r="F15" i="14"/>
  <c r="E63" i="14"/>
  <c r="F33" i="14"/>
  <c r="E46" i="14"/>
  <c r="F31" i="14"/>
  <c r="F45" i="14"/>
  <c r="H39" i="14"/>
  <c r="F24" i="14"/>
  <c r="G54" i="14"/>
  <c r="E25" i="14"/>
  <c r="H34" i="14"/>
  <c r="H26" i="14"/>
  <c r="G39" i="14"/>
  <c r="I29" i="14"/>
  <c r="F21" i="14"/>
  <c r="E13" i="14"/>
  <c r="I23" i="14"/>
  <c r="G57" i="14"/>
  <c r="G33" i="14"/>
  <c r="F34" i="14"/>
  <c r="G62" i="14"/>
  <c r="G35" i="14"/>
  <c r="E47" i="14"/>
  <c r="H22" i="14"/>
  <c r="H59" i="14"/>
  <c r="E38" i="14"/>
  <c r="H15" i="14"/>
  <c r="E65" i="14"/>
  <c r="G15" i="14"/>
  <c r="E48" i="14"/>
  <c r="F17" i="14"/>
  <c r="E50" i="14"/>
  <c r="E28" i="14"/>
  <c r="F54" i="14"/>
  <c r="H41" i="14"/>
  <c r="H18" i="14"/>
  <c r="F60" i="14"/>
  <c r="H47" i="14"/>
  <c r="H52" i="14"/>
  <c r="F49" i="14"/>
  <c r="G32" i="14"/>
  <c r="H14" i="14"/>
  <c r="F51" i="14"/>
  <c r="E18" i="14"/>
  <c r="F64" i="14"/>
  <c r="H76" i="14"/>
  <c r="H51" i="14"/>
  <c r="F39" i="14"/>
  <c r="E17" i="14"/>
  <c r="E57" i="14"/>
  <c r="G17" i="14"/>
  <c r="G18" i="14"/>
  <c r="H23" i="14"/>
  <c r="F65" i="14"/>
  <c r="E30" i="14"/>
  <c r="I26" i="14"/>
  <c r="G29" i="14"/>
  <c r="E39" i="14"/>
  <c r="F28" i="14"/>
  <c r="I14" i="14"/>
  <c r="H53" i="14"/>
  <c r="E36" i="14"/>
  <c r="I64" i="14"/>
  <c r="I39" i="14"/>
  <c r="F18" i="14"/>
  <c r="H48" i="14"/>
  <c r="E20" i="14"/>
  <c r="I59" i="14"/>
  <c r="H62" i="14"/>
  <c r="E29" i="14"/>
  <c r="F71" i="14"/>
  <c r="G25" i="14"/>
  <c r="G21" i="14"/>
  <c r="F19" i="14"/>
  <c r="G42" i="14"/>
  <c r="F35" i="14"/>
  <c r="I53" i="14"/>
  <c r="I13" i="14"/>
  <c r="F74" i="14"/>
  <c r="F57" i="14"/>
  <c r="E43" i="14"/>
  <c r="F67" i="14"/>
  <c r="H13" i="14"/>
  <c r="I75" i="14"/>
  <c r="G69" i="14"/>
  <c r="E35" i="14"/>
  <c r="F61" i="14"/>
  <c r="H21" i="14"/>
  <c r="F42" i="14"/>
  <c r="H30" i="14"/>
  <c r="H45" i="14"/>
  <c r="H31" i="14"/>
  <c r="E37" i="14"/>
  <c r="H57" i="14"/>
  <c r="I25" i="14"/>
  <c r="E54" i="14"/>
  <c r="I36" i="14"/>
  <c r="G27" i="14"/>
  <c r="I15" i="14"/>
  <c r="F72" i="14"/>
  <c r="G64" i="14"/>
  <c r="H55" i="14"/>
  <c r="G14" i="14"/>
  <c r="E34" i="14"/>
  <c r="F38" i="14"/>
  <c r="E56" i="14"/>
  <c r="I18" i="14"/>
  <c r="H20" i="14"/>
  <c r="G31" i="14"/>
  <c r="G51" i="14"/>
  <c r="F52" i="14"/>
  <c r="F30" i="14"/>
  <c r="E71" i="14"/>
  <c r="E14" i="14"/>
  <c r="G48" i="14"/>
  <c r="H63" i="14"/>
  <c r="E58" i="14"/>
  <c r="I51" i="14"/>
  <c r="G41" i="14"/>
  <c r="F50" i="14"/>
  <c r="H60" i="14"/>
  <c r="G34" i="14"/>
  <c r="E22" i="14"/>
  <c r="I32" i="14"/>
  <c r="G53" i="14"/>
  <c r="H68" i="14"/>
  <c r="F26" i="14"/>
  <c r="E49" i="14"/>
  <c r="E44" i="14"/>
  <c r="F20" i="14"/>
  <c r="F73" i="14"/>
  <c r="G65" i="14"/>
  <c r="H70" i="14"/>
  <c r="I76" i="14"/>
  <c r="G70" i="14"/>
  <c r="I54" i="14"/>
  <c r="G59" i="14"/>
  <c r="F75" i="14"/>
  <c r="H16" i="14"/>
  <c r="F48" i="14"/>
  <c r="E41" i="14"/>
  <c r="G52" i="14"/>
  <c r="F76" i="14"/>
  <c r="G45" i="14"/>
  <c r="I69" i="14"/>
  <c r="E19" i="14"/>
  <c r="E68" i="14"/>
  <c r="E53" i="14"/>
  <c r="E76" i="14"/>
  <c r="F46" i="14"/>
  <c r="H78" i="14"/>
  <c r="G76" i="14"/>
  <c r="F63" i="14"/>
  <c r="G26" i="14"/>
  <c r="G78" i="14"/>
  <c r="I56" i="14"/>
  <c r="F44" i="14"/>
  <c r="E27" i="14"/>
  <c r="H50" i="14"/>
  <c r="H58" i="14"/>
  <c r="H77" i="14"/>
  <c r="E77" i="14"/>
  <c r="I31" i="14"/>
  <c r="I52" i="14"/>
  <c r="I49" i="14"/>
  <c r="I62" i="14"/>
  <c r="F41" i="14"/>
  <c r="F62" i="14"/>
  <c r="E42" i="14"/>
  <c r="G68" i="14"/>
  <c r="I77" i="14"/>
  <c r="I27" i="14"/>
  <c r="F55" i="14"/>
  <c r="G75" i="14"/>
  <c r="F47" i="14"/>
  <c r="E40" i="14"/>
  <c r="F23" i="14"/>
  <c r="F77" i="14"/>
  <c r="F79" i="14"/>
  <c r="E78" i="14"/>
  <c r="I78" i="14"/>
  <c r="F78" i="14"/>
  <c r="G77" i="14"/>
  <c r="H79" i="14"/>
  <c r="F80" i="14"/>
  <c r="H80" i="14"/>
  <c r="G80" i="14"/>
  <c r="I79" i="14"/>
  <c r="H82" i="14"/>
  <c r="E80" i="14"/>
  <c r="F82" i="14"/>
  <c r="G79" i="14"/>
  <c r="I81" i="14"/>
  <c r="E79" i="14"/>
  <c r="I80" i="14"/>
  <c r="G81" i="14"/>
  <c r="F83" i="14"/>
  <c r="H81" i="14"/>
  <c r="I82" i="14"/>
  <c r="E81" i="14"/>
  <c r="I83" i="14"/>
  <c r="G83" i="14"/>
  <c r="H83" i="14"/>
  <c r="E82" i="14"/>
  <c r="G82" i="14"/>
  <c r="F81" i="14"/>
  <c r="E83" i="14"/>
  <c r="G85" i="14"/>
  <c r="H85" i="14"/>
  <c r="I84" i="14"/>
  <c r="G84" i="14"/>
  <c r="F85" i="14"/>
  <c r="H86" i="14"/>
  <c r="H84" i="14"/>
  <c r="I85" i="14"/>
  <c r="E84" i="14"/>
  <c r="E85" i="14"/>
  <c r="F84" i="14"/>
  <c r="G86" i="14"/>
  <c r="I86" i="14"/>
  <c r="F86" i="14"/>
  <c r="E86" i="14"/>
  <c r="F88" i="14"/>
  <c r="H87" i="14"/>
  <c r="E89" i="14"/>
  <c r="F87" i="14"/>
  <c r="I87" i="14"/>
  <c r="G88" i="14"/>
  <c r="G87" i="14"/>
  <c r="E87" i="14"/>
  <c r="I88" i="14"/>
  <c r="G89" i="14"/>
  <c r="E90" i="14"/>
  <c r="E88" i="14"/>
  <c r="H88" i="14"/>
  <c r="F90" i="14"/>
  <c r="F92" i="14"/>
  <c r="E91" i="14"/>
  <c r="I89" i="14"/>
  <c r="I90" i="14"/>
  <c r="I91" i="14"/>
  <c r="F89" i="14"/>
  <c r="H89" i="14"/>
  <c r="G90" i="14"/>
  <c r="H90" i="14"/>
  <c r="E92" i="14"/>
  <c r="H91" i="14"/>
  <c r="G91" i="14"/>
  <c r="F91" i="14"/>
  <c r="H93" i="14"/>
  <c r="G92" i="14"/>
  <c r="I93" i="14"/>
  <c r="H92" i="14"/>
  <c r="I92" i="14"/>
  <c r="E93" i="14"/>
  <c r="H95" i="14"/>
  <c r="F94" i="14"/>
  <c r="G94" i="14"/>
  <c r="F93" i="14"/>
  <c r="I96" i="14"/>
  <c r="I94" i="14"/>
  <c r="E94" i="14"/>
  <c r="G93" i="14"/>
  <c r="H94" i="14"/>
  <c r="E95" i="14"/>
  <c r="G95" i="14"/>
  <c r="F95" i="14"/>
  <c r="I95" i="14"/>
  <c r="G96" i="14"/>
  <c r="F96" i="14"/>
  <c r="H96" i="14"/>
  <c r="E96" i="14"/>
  <c r="I98" i="14"/>
  <c r="E98" i="14"/>
  <c r="F98" i="14"/>
  <c r="H97" i="14"/>
  <c r="F97" i="14"/>
  <c r="G98" i="14"/>
  <c r="I97" i="14"/>
  <c r="H98" i="14"/>
  <c r="E97" i="14"/>
  <c r="G97" i="14"/>
  <c r="H100" i="14"/>
  <c r="E99" i="14"/>
  <c r="G99" i="14"/>
  <c r="I101" i="14"/>
  <c r="H99" i="14"/>
  <c r="I99" i="14"/>
  <c r="F99" i="14"/>
  <c r="G100" i="14"/>
  <c r="I100" i="14"/>
  <c r="H101" i="14"/>
  <c r="F101" i="14"/>
  <c r="G101" i="14"/>
  <c r="E100" i="14"/>
  <c r="F100" i="14"/>
  <c r="E101" i="14"/>
  <c r="E102" i="14"/>
  <c r="E103" i="14"/>
  <c r="I102" i="14"/>
  <c r="H102" i="14"/>
  <c r="G102" i="14"/>
  <c r="F102" i="14"/>
  <c r="G103" i="14"/>
  <c r="E104" i="14"/>
  <c r="F104" i="14"/>
  <c r="I104" i="14"/>
  <c r="I103" i="14"/>
  <c r="I105" i="14"/>
  <c r="H103" i="14"/>
  <c r="F103" i="14"/>
  <c r="E106" i="14"/>
  <c r="G105" i="14"/>
  <c r="H105" i="14"/>
  <c r="H104" i="14"/>
  <c r="G104" i="14"/>
  <c r="F105" i="14"/>
  <c r="E105" i="14"/>
  <c r="G106" i="14"/>
  <c r="F107" i="14"/>
  <c r="H108" i="14"/>
  <c r="I107" i="14"/>
  <c r="G108" i="14"/>
  <c r="H106" i="14"/>
  <c r="F106" i="14"/>
  <c r="F109" i="14"/>
  <c r="E107" i="14"/>
  <c r="E108" i="14"/>
  <c r="I106" i="14"/>
  <c r="F108" i="14"/>
  <c r="I108" i="14"/>
  <c r="H109" i="14"/>
  <c r="G109" i="14"/>
  <c r="E109" i="14"/>
  <c r="I109" i="14"/>
  <c r="G111" i="14"/>
  <c r="G107" i="14"/>
  <c r="H107" i="14"/>
  <c r="E110" i="14"/>
  <c r="G110" i="14"/>
  <c r="I110" i="14"/>
  <c r="F110" i="14"/>
  <c r="H110" i="14"/>
  <c r="G112" i="14"/>
  <c r="G113" i="14"/>
  <c r="E111" i="14"/>
  <c r="I111" i="14"/>
  <c r="I113" i="14"/>
  <c r="H112" i="14"/>
  <c r="F113" i="14"/>
  <c r="H113" i="14"/>
  <c r="I112" i="14"/>
  <c r="H111" i="14"/>
  <c r="F112" i="14"/>
  <c r="F111" i="14"/>
  <c r="E113" i="14"/>
  <c r="E114" i="14"/>
  <c r="H114" i="14"/>
  <c r="E112" i="14"/>
  <c r="F116" i="14"/>
  <c r="I114" i="14"/>
  <c r="G114" i="14"/>
  <c r="F114" i="14"/>
  <c r="I115" i="14"/>
  <c r="G116" i="14"/>
  <c r="E115" i="14"/>
  <c r="H115" i="14"/>
  <c r="F115" i="14"/>
  <c r="G115" i="14"/>
  <c r="I117" i="14"/>
  <c r="G117" i="14"/>
  <c r="E116" i="14"/>
  <c r="E117" i="14"/>
  <c r="H116" i="14"/>
  <c r="H117" i="14"/>
  <c r="F117" i="14"/>
  <c r="E118" i="14"/>
  <c r="I116" i="14"/>
  <c r="G118" i="14"/>
  <c r="I120" i="14"/>
  <c r="F118" i="14"/>
  <c r="I119" i="14"/>
  <c r="F119" i="14"/>
  <c r="G119" i="14"/>
  <c r="E119" i="14"/>
  <c r="H119" i="14"/>
  <c r="I118" i="14"/>
  <c r="H118" i="14"/>
  <c r="F120" i="14"/>
  <c r="F122" i="14"/>
  <c r="G120" i="14"/>
  <c r="H120" i="14"/>
  <c r="G122" i="14"/>
  <c r="F121" i="14"/>
  <c r="G121" i="14"/>
  <c r="E122" i="14"/>
  <c r="E121" i="14"/>
  <c r="E120" i="14"/>
  <c r="I122" i="14"/>
  <c r="H122" i="14"/>
  <c r="I121" i="14"/>
  <c r="H121" i="14"/>
  <c r="I123" i="14"/>
  <c r="H126" i="14"/>
  <c r="H123" i="14"/>
  <c r="G123" i="14"/>
  <c r="F126" i="14"/>
  <c r="F123" i="14"/>
  <c r="H127" i="14"/>
  <c r="E126" i="14"/>
  <c r="E123" i="14"/>
  <c r="H125" i="14"/>
  <c r="H124" i="14"/>
  <c r="I124" i="14"/>
  <c r="G124" i="14"/>
  <c r="E128" i="14"/>
  <c r="F124" i="14"/>
  <c r="E124" i="14"/>
  <c r="H128" i="14"/>
  <c r="H129" i="14"/>
  <c r="G125" i="14"/>
  <c r="G128" i="14"/>
  <c r="E125" i="14"/>
  <c r="I125" i="14"/>
  <c r="F125" i="14"/>
  <c r="G129" i="14"/>
  <c r="I128" i="14"/>
  <c r="I129" i="14"/>
  <c r="G126" i="14"/>
  <c r="E130" i="14"/>
  <c r="F127" i="14"/>
  <c r="G132" i="14"/>
  <c r="F128" i="14"/>
  <c r="F131" i="14"/>
  <c r="H134" i="14"/>
  <c r="E129" i="14"/>
  <c r="E133" i="14"/>
  <c r="G127" i="14"/>
  <c r="I126" i="14"/>
  <c r="G130" i="14"/>
  <c r="I127" i="14"/>
  <c r="H132" i="14"/>
  <c r="I133" i="14"/>
  <c r="E127" i="14"/>
  <c r="F133" i="14"/>
  <c r="I132" i="14"/>
  <c r="H130" i="14"/>
  <c r="E131" i="14"/>
  <c r="F134" i="14"/>
  <c r="I134" i="14"/>
  <c r="E134" i="14"/>
  <c r="G134" i="14"/>
  <c r="G131"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Liam Adcock</author>
  </authors>
  <commentList>
    <comment ref="E8" authorId="0" shapeId="0" xr:uid="{507AC166-04F4-4C93-9AE6-7E6054B5DE77}">
      <text>
        <r>
          <rPr>
            <b/>
            <sz val="16"/>
            <color indexed="81"/>
            <rFont val="Tahoma"/>
            <family val="2"/>
          </rPr>
          <t>Have you written down any internal strengths or challenges that affect how your business runs and adapts?
Things like staff skills, teamwork, unclear processes, old tools, resource limits, or how resilient and sustainable your operations are — all of these can affect quality and performance.</t>
        </r>
        <r>
          <rPr>
            <b/>
            <sz val="9"/>
            <color indexed="81"/>
            <rFont val="Tahoma"/>
            <family val="2"/>
          </rPr>
          <t xml:space="preserve">
</t>
        </r>
        <r>
          <rPr>
            <sz val="9"/>
            <color indexed="81"/>
            <rFont val="Tahoma"/>
            <family val="2"/>
          </rPr>
          <t xml:space="preserve">
</t>
        </r>
      </text>
    </comment>
    <comment ref="E9" authorId="0" shapeId="0" xr:uid="{80B7F7BD-FE3C-478E-84D4-F400D91402F6}">
      <text>
        <r>
          <rPr>
            <b/>
            <sz val="16"/>
            <color indexed="81"/>
            <rFont val="Tahoma"/>
            <family val="2"/>
          </rPr>
          <t>Have you written down things outside your business that could affect it — like new laws, changing technology, supply-chain risks, climate factors, customer expectations, or economic shifts? These can all impact quality and performance.</t>
        </r>
      </text>
    </comment>
    <comment ref="E10" authorId="0" shapeId="0" xr:uid="{2D66B397-769E-4384-8AA7-AAC5222B9594}">
      <text>
        <r>
          <rPr>
            <b/>
            <sz val="16"/>
            <color indexed="81"/>
            <rFont val="Tahoma"/>
            <family val="2"/>
          </rPr>
          <t>Do you regularly check if anything inside or outside your business has changed — such as new risks, laws, market shifts, or sustainability challenges? This could be part of regular meetings or annual planning.</t>
        </r>
        <r>
          <rPr>
            <sz val="9"/>
            <color indexed="81"/>
            <rFont val="Tahoma"/>
            <family val="2"/>
          </rPr>
          <t xml:space="preserve">
</t>
        </r>
      </text>
    </comment>
    <comment ref="E11" authorId="0" shapeId="0" xr:uid="{D9EF9D02-BCB1-43E1-ABE1-AF85C29FC875}">
      <text>
        <r>
          <rPr>
            <b/>
            <sz val="16"/>
            <color indexed="81"/>
            <rFont val="Tahoma"/>
            <family val="2"/>
          </rPr>
          <t>Are you using the issues you’ve found (inside and outside your business) to help plan for risks and opportunities — including sustainability and resilience?
 For example, if staff shortages or supply issues are risks, are you planning ahead with hiring, training, or supplier diversification?</t>
        </r>
        <r>
          <rPr>
            <sz val="9"/>
            <color indexed="81"/>
            <rFont val="Tahoma"/>
            <family val="2"/>
          </rPr>
          <t xml:space="preserve">
</t>
        </r>
      </text>
    </comment>
    <comment ref="E18" authorId="0" shapeId="0" xr:uid="{C3BBA441-8031-4B3D-AB6F-6C030A2472D0}">
      <text>
        <r>
          <rPr>
            <b/>
            <sz val="16"/>
            <color indexed="81"/>
            <rFont val="Tahoma"/>
            <family val="2"/>
          </rPr>
          <t>Have you listed the people and groups who care about, influence, or are affected by your business — including customers, employees, suppliers, regulators, and your local community? This can also include groups linked to your environmental or social responsibilities.</t>
        </r>
        <r>
          <rPr>
            <sz val="9"/>
            <color indexed="81"/>
            <rFont val="Tahoma"/>
            <family val="2"/>
          </rPr>
          <t xml:space="preserve">
</t>
        </r>
      </text>
    </comment>
    <comment ref="E19" authorId="0" shapeId="0" xr:uid="{818F5072-E826-4E42-BBFB-C4FCBD7373D0}">
      <text>
        <r>
          <rPr>
            <b/>
            <sz val="16"/>
            <color indexed="81"/>
            <rFont val="Tahoma"/>
            <family val="2"/>
          </rPr>
          <t xml:space="preserve">Have you written down what each person or group expects from you now and in the future? 
For example, customers expect quality and on-time delivery, staff want fair treatment and job security, regulators expect compliance, and communities may expect sustainable or responsible practices.
</t>
        </r>
      </text>
    </comment>
    <comment ref="E20" authorId="0" shapeId="0" xr:uid="{303B6FFA-3D08-48E4-B939-4D1BE0EE8271}">
      <text>
        <r>
          <rPr>
            <b/>
            <sz val="16"/>
            <color indexed="81"/>
            <rFont val="Tahoma"/>
            <family val="2"/>
          </rPr>
          <t>Do you check in from time to time to see if what your customers, staff, or regulators expect has changed? 
For example, maybe a customer now wants faster delivery, or new sustainability laws have come in. It doesn’t need to be complex — just review and record changes occasionally.</t>
        </r>
      </text>
    </comment>
    <comment ref="E21" authorId="0" shapeId="0" xr:uid="{4114EE2E-FE2B-4080-967A-1A20947BD0A0}">
      <text>
        <r>
          <rPr>
            <b/>
            <sz val="16"/>
            <color indexed="81"/>
            <rFont val="Tahoma"/>
            <family val="2"/>
          </rPr>
          <t>Do you use what your customers, staff, or regulators expect when making decisions about your quality system or business plans? 
For example, if a customer expects faster delivery, have you updated your process or team planning to meet that? This is about making sure those needs actually shape how you work.</t>
        </r>
      </text>
    </comment>
    <comment ref="E22" authorId="0" shapeId="0" xr:uid="{E6FBCEB2-157F-4FC1-9C10-750BC367F84E}">
      <text>
        <r>
          <rPr>
            <b/>
            <sz val="16"/>
            <color indexed="81"/>
            <rFont val="Tahoma"/>
            <family val="2"/>
          </rPr>
          <t>Does your team know what matters most to your customers, regulators, or community? It’s not enough for management to know, make sure the right people are aware. 
You can do this through team briefings, onboarding, posters, or short updates so everyone understands what’s expected.</t>
        </r>
      </text>
    </comment>
    <comment ref="E29" authorId="0" shapeId="0" xr:uid="{74A64228-E623-4EAA-AEFD-B0019AB77E25}">
      <text>
        <r>
          <rPr>
            <b/>
            <sz val="16"/>
            <color indexed="81"/>
            <rFont val="Tahoma"/>
            <family val="2"/>
          </rPr>
          <t>Have you written down which parts of your business your quality system actually covers? 
This means being clear about where your quality rules start and stop, such as which departments, services, or locations are included.</t>
        </r>
      </text>
    </comment>
    <comment ref="E30" authorId="0" shapeId="0" xr:uid="{F99CF53D-B94B-4436-848D-F996C4273AEF}">
      <text>
        <r>
          <rPr>
            <b/>
            <sz val="16"/>
            <color indexed="81"/>
            <rFont val="Tahoma"/>
            <family val="2"/>
          </rPr>
          <t>Have you made sure your quality system includes everything important your business makes or does?
Don’t leave out major products or services — and if you add something new, update your scope.</t>
        </r>
      </text>
    </comment>
    <comment ref="E31" authorId="0" shapeId="0" xr:uid="{E491A46A-6903-4963-842F-B00159FFDDB3}">
      <text>
        <r>
          <rPr>
            <b/>
            <sz val="16"/>
            <color indexed="81"/>
            <rFont val="Tahoma"/>
            <family val="2"/>
          </rPr>
          <t>Have you written down what your quality system covers and made it easy for people to find? 
This could be part of your quality manual, a shared folder, or your company intranet so staff and auditors can access it easily.</t>
        </r>
        <r>
          <rPr>
            <sz val="9"/>
            <color indexed="81"/>
            <rFont val="Tahoma"/>
            <family val="2"/>
          </rPr>
          <t xml:space="preserve">
</t>
        </r>
      </text>
    </comment>
    <comment ref="E32" authorId="0" shapeId="0" xr:uid="{8356011B-33E4-492F-9B56-D216EF5D3D5E}">
      <text>
        <r>
          <rPr>
            <b/>
            <sz val="16"/>
            <color indexed="81"/>
            <rFont val="Tahoma"/>
            <family val="2"/>
          </rPr>
          <t>Have you made sure that people who need to know — like your team and auditors — understand what the quality system includes?
This helps everyone stay aligned and prevents confusion during audits or day-to-day operations.</t>
        </r>
        <r>
          <rPr>
            <sz val="16"/>
            <color indexed="81"/>
            <rFont val="Tahoma"/>
            <family val="2"/>
          </rPr>
          <t xml:space="preserve">
</t>
        </r>
      </text>
    </comment>
    <comment ref="E39" authorId="0" shapeId="0" xr:uid="{8A5EEAF3-DA37-4FC9-BCBA-A1B6C84A3897}">
      <text>
        <r>
          <rPr>
            <b/>
            <sz val="16"/>
            <color indexed="81"/>
            <rFont val="Tahoma"/>
            <family val="2"/>
          </rPr>
          <t>Have you figured out all the key steps your business needs to run well and meet quality standards?
This means identifying your main processes, like Sales, Production, Delivery, or Customer Service, and how they fit together in your quality system.</t>
        </r>
        <r>
          <rPr>
            <sz val="16"/>
            <color indexed="81"/>
            <rFont val="Tahoma"/>
            <family val="2"/>
          </rPr>
          <t xml:space="preserve">
</t>
        </r>
      </text>
    </comment>
    <comment ref="E40" authorId="0" shapeId="0" xr:uid="{327E6AF7-4633-4C1F-A9E0-610FF0D49476}">
      <text>
        <r>
          <rPr>
            <b/>
            <sz val="16"/>
            <color indexed="81"/>
            <rFont val="Tahoma"/>
            <family val="2"/>
          </rPr>
          <t>Do you know what each process needs to start (inputs) and what it should produce (outputs)?
For example, a production process might start with raw materials and end with a finished product.</t>
        </r>
        <r>
          <rPr>
            <sz val="16"/>
            <color indexed="81"/>
            <rFont val="Tahoma"/>
            <family val="2"/>
          </rPr>
          <t xml:space="preserve">
</t>
        </r>
      </text>
    </comment>
    <comment ref="E41" authorId="0" shapeId="0" xr:uid="{D5BEA7A4-452C-4827-ABB5-1D5F020E2D82}">
      <text>
        <r>
          <rPr>
            <b/>
            <sz val="16"/>
            <color indexed="81"/>
            <rFont val="Tahoma"/>
            <family val="2"/>
          </rPr>
          <t>Have you made it clear who is in charge of each process and who has the authority to make decisions?
This helps avoid confusion about who does what.</t>
        </r>
        <r>
          <rPr>
            <sz val="16"/>
            <color indexed="81"/>
            <rFont val="Tahoma"/>
            <family val="2"/>
          </rPr>
          <t xml:space="preserve">
</t>
        </r>
      </text>
    </comment>
    <comment ref="E42" authorId="0" shapeId="0" xr:uid="{272781DC-0271-4CDD-82B6-6C20D9692143}">
      <text>
        <r>
          <rPr>
            <b/>
            <sz val="16"/>
            <color indexed="81"/>
            <rFont val="Tahoma"/>
            <family val="2"/>
          </rPr>
          <t>Do you track how well each process is working?
This could be things like speed, error rates, or customer satisfaction, whatever helps you know if the process is doing its job.</t>
        </r>
        <r>
          <rPr>
            <sz val="16"/>
            <color indexed="81"/>
            <rFont val="Tahoma"/>
            <family val="2"/>
          </rPr>
          <t xml:space="preserve">
</t>
        </r>
      </text>
    </comment>
    <comment ref="E43" authorId="0" shapeId="0" xr:uid="{1275C716-08F6-44FD-A78B-ABA63D0A14BC}">
      <text>
        <r>
          <rPr>
            <b/>
            <sz val="16"/>
            <color indexed="81"/>
            <rFont val="Tahoma"/>
            <family val="2"/>
          </rPr>
          <t>Have you thought about what could go wrong or what could be improved in each process?
And are you doing something about it — like fixing weak spots, preventing issues, or taking advantage of improvement opportunities?</t>
        </r>
      </text>
    </comment>
    <comment ref="E44" authorId="0" shapeId="0" xr:uid="{3CB840F3-7193-4749-8AD1-7ECFCA9017A0}">
      <text>
        <r>
          <rPr>
            <b/>
            <sz val="16"/>
            <color indexed="81"/>
            <rFont val="Tahoma"/>
            <family val="2"/>
          </rPr>
          <t>Do you regularly check that your processes are still working well, and make updates when needed?
It’s not about setting them and forgetting them — processes should be reviewed, adjusted, and improved over time based on data, feedback, and performance results.</t>
        </r>
        <r>
          <rPr>
            <sz val="16"/>
            <color indexed="81"/>
            <rFont val="Tahoma"/>
            <family val="2"/>
          </rPr>
          <t xml:space="preserve">
</t>
        </r>
      </text>
    </comment>
  </commentList>
</comments>
</file>

<file path=xl/sharedStrings.xml><?xml version="1.0" encoding="utf-8"?>
<sst xmlns="http://schemas.openxmlformats.org/spreadsheetml/2006/main" count="432" uniqueCount="290">
  <si>
    <t>Audit Date(s)</t>
  </si>
  <si>
    <t>Product</t>
  </si>
  <si>
    <t>Commodity</t>
  </si>
  <si>
    <t>Total Points:</t>
  </si>
  <si>
    <t>Section Score:</t>
  </si>
  <si>
    <t>Number of points available</t>
  </si>
  <si>
    <t>Total Points</t>
  </si>
  <si>
    <t>Awarded Points</t>
  </si>
  <si>
    <t>Clause 4: Context of the Organization</t>
  </si>
  <si>
    <t xml:space="preserve">4.1 Understanding the organization and its context </t>
  </si>
  <si>
    <t>Taking a step back to look at what's happening inside and outside the business that could affect how it operates, so you can plan and manage more effectively.</t>
  </si>
  <si>
    <t>#</t>
  </si>
  <si>
    <t>Question</t>
  </si>
  <si>
    <t>Evidence Required</t>
  </si>
  <si>
    <t>Scoring Criteria</t>
  </si>
  <si>
    <t>Status</t>
  </si>
  <si>
    <t>Observations</t>
  </si>
  <si>
    <t>Action Required</t>
  </si>
  <si>
    <t>4.1A</t>
  </si>
  <si>
    <t>4.1B</t>
  </si>
  <si>
    <t>4.1C</t>
  </si>
  <si>
    <t>4.1D</t>
  </si>
  <si>
    <t>4.2 Understanding the needs and expectations of interested parties</t>
  </si>
  <si>
    <t>Identifying everyone who has an interest in your business — like customers, employees, suppliers, or regulators — and understanding what they expect from you.</t>
  </si>
  <si>
    <t>4.2A</t>
  </si>
  <si>
    <t>4.2B</t>
  </si>
  <si>
    <t>4.2C</t>
  </si>
  <si>
    <t>4.2D</t>
  </si>
  <si>
    <t>4.2E</t>
  </si>
  <si>
    <t>4.3 Determining the scope of the quality management system</t>
  </si>
  <si>
    <t>Clearly defining what parts of your business are covered by the quality management system, based on what you do, who you serve, and any rules or requirements you must follow.</t>
  </si>
  <si>
    <t>4.3A</t>
  </si>
  <si>
    <t>4.3B</t>
  </si>
  <si>
    <t>4.3C</t>
  </si>
  <si>
    <t>4.3D</t>
  </si>
  <si>
    <t>4.4 Quality management system and its processes</t>
  </si>
  <si>
    <t>Set up and manage the key processes that keep your business running smoothly, so you can consistently meet customer and stakeholder expectations.</t>
  </si>
  <si>
    <t>4.4A</t>
  </si>
  <si>
    <t>4.4B</t>
  </si>
  <si>
    <t>Are the inputs and expected outputs of each process defined?</t>
  </si>
  <si>
    <t>4.4C</t>
  </si>
  <si>
    <t xml:space="preserve">	Have responsibilities and authorities for each process been assigned?</t>
  </si>
  <si>
    <t>• RACI matrices or responsibility charts
• Job descriptions aligning with process ownership
• Training or role assignment records
• Org chart with process responsibility overlay</t>
  </si>
  <si>
    <t>* (3) As 2 plus cross-functional roles clarified and integrated
* (2) Documented assignment of responsibilities per process
* (1) Responsibility assigned informally
* (0) No evidence</t>
  </si>
  <si>
    <t>4.4D</t>
  </si>
  <si>
    <t>Are performance indicators or methods for measuring the processes established?</t>
  </si>
  <si>
    <t>• KPIs or metrics per process
• Monitoring logs, dashboards, or scorecards
• Reports from internal audits or performance reviews
• Quality objectives linked to process outputs</t>
  </si>
  <si>
    <t>* (3) As 2 plus real-time tracking and proactive actions
* (2) Documented metrics with evidence of use
* (1) Metrics mentioned but not monitored consistently
* (0) No evidence</t>
  </si>
  <si>
    <t>4.4E</t>
  </si>
  <si>
    <t>4.4F</t>
  </si>
  <si>
    <t>Clause 5: Leadership and Commitment</t>
  </si>
  <si>
    <t>5.1A</t>
  </si>
  <si>
    <t>5.1B</t>
  </si>
  <si>
    <t>5.1C</t>
  </si>
  <si>
    <t>5.1D</t>
  </si>
  <si>
    <t>5.2A</t>
  </si>
  <si>
    <t>5.2B</t>
  </si>
  <si>
    <t>5.2C</t>
  </si>
  <si>
    <t>5.2D</t>
  </si>
  <si>
    <t>5.3A</t>
  </si>
  <si>
    <t>5.3B</t>
  </si>
  <si>
    <t>5.3C</t>
  </si>
  <si>
    <t>5.3D</t>
  </si>
  <si>
    <t>5.3E</t>
  </si>
  <si>
    <t>Clause 6: Planning</t>
  </si>
  <si>
    <t>6.1A</t>
  </si>
  <si>
    <t>6.1B</t>
  </si>
  <si>
    <t>6.1C</t>
  </si>
  <si>
    <t>6.1D</t>
  </si>
  <si>
    <t>6.1E</t>
  </si>
  <si>
    <t>6.1F</t>
  </si>
  <si>
    <t>6.2A</t>
  </si>
  <si>
    <t>6.2B</t>
  </si>
  <si>
    <t>6.2C</t>
  </si>
  <si>
    <t>6.2D</t>
  </si>
  <si>
    <t>6.3A</t>
  </si>
  <si>
    <t>6.3B</t>
  </si>
  <si>
    <t>6.3C</t>
  </si>
  <si>
    <t>6.3D</t>
  </si>
  <si>
    <t>6.3E</t>
  </si>
  <si>
    <t>Clause 7: Support</t>
  </si>
  <si>
    <t>7.1A</t>
  </si>
  <si>
    <t>7.1B</t>
  </si>
  <si>
    <t>7.1C</t>
  </si>
  <si>
    <t>7.1D</t>
  </si>
  <si>
    <t>7.2A</t>
  </si>
  <si>
    <t>7.2B</t>
  </si>
  <si>
    <t>7.2C</t>
  </si>
  <si>
    <t>7.2D</t>
  </si>
  <si>
    <t>7.2E</t>
  </si>
  <si>
    <t>7.3A</t>
  </si>
  <si>
    <t>7.3B</t>
  </si>
  <si>
    <t>7.3C</t>
  </si>
  <si>
    <t>7.3D</t>
  </si>
  <si>
    <t>7.4A</t>
  </si>
  <si>
    <t>7.4B</t>
  </si>
  <si>
    <t>7.4C</t>
  </si>
  <si>
    <t>7.4D</t>
  </si>
  <si>
    <t>7.5A</t>
  </si>
  <si>
    <t>7.5B</t>
  </si>
  <si>
    <t>7.5C</t>
  </si>
  <si>
    <t>7.5D</t>
  </si>
  <si>
    <t>7.5E</t>
  </si>
  <si>
    <t>Clause 8: Operation</t>
  </si>
  <si>
    <t>Action</t>
  </si>
  <si>
    <t>8.1A</t>
  </si>
  <si>
    <t>8.1B</t>
  </si>
  <si>
    <t>8.1C</t>
  </si>
  <si>
    <t>8.1D</t>
  </si>
  <si>
    <t>8.1E</t>
  </si>
  <si>
    <t>8.2A</t>
  </si>
  <si>
    <t>8.2B</t>
  </si>
  <si>
    <t>8.2C</t>
  </si>
  <si>
    <t>8.2D</t>
  </si>
  <si>
    <t>8.3A</t>
  </si>
  <si>
    <t>8.3B</t>
  </si>
  <si>
    <t>8.3C</t>
  </si>
  <si>
    <t>8.3D</t>
  </si>
  <si>
    <t>8.3E</t>
  </si>
  <si>
    <t>8.4A</t>
  </si>
  <si>
    <t>8.4B</t>
  </si>
  <si>
    <t>8.4C</t>
  </si>
  <si>
    <t>8.4D</t>
  </si>
  <si>
    <t>8.5A</t>
  </si>
  <si>
    <t>8.5B</t>
  </si>
  <si>
    <t>8.5C</t>
  </si>
  <si>
    <t>8.5D</t>
  </si>
  <si>
    <t>8.5E</t>
  </si>
  <si>
    <t>8.6A</t>
  </si>
  <si>
    <t>8.6B</t>
  </si>
  <si>
    <t>8.6C</t>
  </si>
  <si>
    <t>8.6D</t>
  </si>
  <si>
    <t>8.7A</t>
  </si>
  <si>
    <t>8.7B</t>
  </si>
  <si>
    <t>8.7C</t>
  </si>
  <si>
    <t>8.7D</t>
  </si>
  <si>
    <t>8.7E</t>
  </si>
  <si>
    <t>Clause 9: Performance Evaluation</t>
  </si>
  <si>
    <t>9.1A</t>
  </si>
  <si>
    <t>9.1B</t>
  </si>
  <si>
    <t>9.1C</t>
  </si>
  <si>
    <t>9.1D</t>
  </si>
  <si>
    <t>9.2A</t>
  </si>
  <si>
    <t>9.2B</t>
  </si>
  <si>
    <t>9.2C</t>
  </si>
  <si>
    <t>9.2D</t>
  </si>
  <si>
    <t>9.2E</t>
  </si>
  <si>
    <t>9.3A</t>
  </si>
  <si>
    <t>9.3B</t>
  </si>
  <si>
    <t>9.3C</t>
  </si>
  <si>
    <t>9.3D</t>
  </si>
  <si>
    <t>9.3E</t>
  </si>
  <si>
    <t xml:space="preserve">Clause 10: Improvement </t>
  </si>
  <si>
    <t>10.1A</t>
  </si>
  <si>
    <t>10.1B</t>
  </si>
  <si>
    <t>10.1C</t>
  </si>
  <si>
    <t>10.2A</t>
  </si>
  <si>
    <t>10.2B</t>
  </si>
  <si>
    <t>10.2C</t>
  </si>
  <si>
    <t>10.2D</t>
  </si>
  <si>
    <t>10.2E</t>
  </si>
  <si>
    <t>10.3A</t>
  </si>
  <si>
    <t>10.3B</t>
  </si>
  <si>
    <t>10.3C</t>
  </si>
  <si>
    <t>10.3D</t>
  </si>
  <si>
    <t>Action Plan</t>
  </si>
  <si>
    <t>No.</t>
  </si>
  <si>
    <t>Section 
Ref.</t>
  </si>
  <si>
    <t>Section 
Score</t>
  </si>
  <si>
    <t>Actions</t>
  </si>
  <si>
    <t>Section detail</t>
  </si>
  <si>
    <t>Section Score</t>
  </si>
  <si>
    <t>Observation</t>
  </si>
  <si>
    <t>Scoring Detail</t>
  </si>
  <si>
    <t>Total</t>
  </si>
  <si>
    <t>Audit Conductor(s)</t>
  </si>
  <si>
    <t>AUDIT SUMMARY</t>
  </si>
  <si>
    <t xml:space="preserve">NOTE
This Audit needs to be stored within your System once completed. </t>
  </si>
  <si>
    <t>COMPANY AUDIT SCORE</t>
  </si>
  <si>
    <t xml:space="preserve">     Audit Score:</t>
  </si>
  <si>
    <t>Minor NC's</t>
  </si>
  <si>
    <t>Major NC's</t>
  </si>
  <si>
    <t>OFI (Opportunities For Improvement)</t>
  </si>
  <si>
    <t xml:space="preserve">Understanding the organization and its context </t>
  </si>
  <si>
    <t>Understanding the needs and expectations of interested parties</t>
  </si>
  <si>
    <t>Determining the scope of the quality management system</t>
  </si>
  <si>
    <t>Quality management system and its processes</t>
  </si>
  <si>
    <t xml:space="preserve">Points Available: </t>
  </si>
  <si>
    <t>Compliance Status:</t>
  </si>
  <si>
    <t>Actions to address risks and opportunities</t>
  </si>
  <si>
    <t>Quality objectives and planning to achieve them</t>
  </si>
  <si>
    <t>Planning of changes</t>
  </si>
  <si>
    <t>Resources</t>
  </si>
  <si>
    <t>Competence</t>
  </si>
  <si>
    <t>Awareness</t>
  </si>
  <si>
    <t>Communication</t>
  </si>
  <si>
    <t>Documented information</t>
  </si>
  <si>
    <t>Operational planning and control</t>
  </si>
  <si>
    <t>Requirements for products and services</t>
  </si>
  <si>
    <t>Design and development of products and services</t>
  </si>
  <si>
    <t>Control of externally provided processes, products, and services</t>
  </si>
  <si>
    <t>Production and service provision</t>
  </si>
  <si>
    <t>Release of products and services</t>
  </si>
  <si>
    <t>Control of nonconforming outputs</t>
  </si>
  <si>
    <t>Monitoring, measurement, analysis and evaluation</t>
  </si>
  <si>
    <t>Internal audit</t>
  </si>
  <si>
    <t>Management review</t>
  </si>
  <si>
    <t>General (Improvement)</t>
  </si>
  <si>
    <t>Nonconformity and corrective action</t>
  </si>
  <si>
    <t>Continual improvement</t>
  </si>
  <si>
    <t>Score</t>
  </si>
  <si>
    <t xml:space="preserve">ISO 9001:2026 Readiness Checker - Audit Summary </t>
  </si>
  <si>
    <t>Have internal issues (e.g. culture, resources, processes, performance, sustainability, and resilience factors) affecting your QMS been identified and documented?”</t>
  </si>
  <si>
    <t>• SWOT analysis or equivalent internal evaluation
• Internal audit or business risk reports identifying internal issues
• Business performance and sustainability reports
• Resource, process, and capability assessments
• Evidence of consideration of resilience or adaptability of processes</t>
  </si>
  <si>
    <t>* (3) As 2 plus reviewed during management review or linked to performance/resilience metrics
* (2) Documented SWOT or equivalent analysis is available and recent
* (1) Informal understanding, not written down
* (0) No evidence</t>
  </si>
  <si>
    <t>Have external issues (e.g. legal, technological, social, environmental, competitive, or economic) relevant to your organization’s purpose and strategic direction been identified?</t>
  </si>
  <si>
    <t>• PESTLE or STEEPLE analysis (including Environmental and Social factors)
• Regulatory and compliance tracking logs
• Industry benchmarking or trend analysis
• Market or stakeholder research
• Reports considering climate, sustainability, or supply-chain resilience factors</t>
  </si>
  <si>
    <t>* (3) As (2) plus trends are monitored and used in strategic and risk planning
* (2) External issues formally documented in a PESTLE/ STEEPLE or similar
* (1) General awareness only, no records
* (0) No evidence</t>
  </si>
  <si>
    <t>• Scheduled review calendar or planning timeline
• Minutes from management or strategic review meetings
• Updated SWOT/PESTLE/ STEEPLE documentation
• Evidence of periodic review cycles linked to business, risk, or sustainability planning</t>
  </si>
  <si>
    <t>* (3) As (2) plus reviews are formally scheduled, documented, and linked to strategic or risk planning (e.g., annually)
* (2) Issues reviewed during meetings, with some documented evidence
* (1) Issues occasionally discussed but without structure or record
* (0) No evidence</t>
  </si>
  <si>
    <t>• Risk and opportunity register referencing context factors
• Strategic or business plan aligned with identified issues
• Action plans addressing internal/external risks and opportunities
• Management review outputs linking context, risk, and planning
• Evidence that sustainability or resilience risks are considered</t>
  </si>
  <si>
    <t>* (3) As (2) plus linkage is documented, traceable, and reviewed in management review
* (2) Some identified issues inform the risk/opportunity log
* (1) Risks documented but not clearly tied to internal/external issues
* (0) No evidence</t>
  </si>
  <si>
    <t>• Stakeholder register or mapping document
• Organization chart showing stakeholder connections
• Meeting notes or planning sessions identifying stakeholders
• Documented criteria or rationale for stakeholder relevance
• Inclusion of sustainability- or community-related stakeholders</t>
  </si>
  <si>
    <t>* (3) As (2) plus stakeholder roles and needs integrated into strategic and sustainability objectives
* (2) Formal stakeholder list with rationale is documented
* (1) Informal awareness of some key stakeholders
* (0) No evidence</t>
  </si>
  <si>
    <t>Are internal and external issues, including sustainability and resilience factors, reviewed regularly and updated as part of business or management reviews?</t>
  </si>
  <si>
    <t>Are identified internal and external issues, including sustainability and resilience factors, used to inform risk and opportunity planning (Clause 6.1)?</t>
  </si>
  <si>
    <t>Have the relevant interested parties, including those linked to sustainability, resilience, and long-term success, been identified (e.g., customers, regulators, suppliers, staff, communities)?</t>
  </si>
  <si>
    <t>Have the relevant needs, expectations, and requirements of interested parties (including sustainability, compliance, and resilience aspects) been identified and documented?</t>
  </si>
  <si>
    <t>• Stakeholder needs and expectations matrix or register
• Results from surveys, interviews, or feedback reviews
• Regulatory requirement listings or legal registers
• Documented stakeholder communication or engagement records
• Evidence that needs include sustainability or resilience expectations</t>
  </si>
  <si>
    <t>* (3) As (2) plus records are regularly updated to reflect changing or emerging expectations
* (2) Clear documentation of stakeholder needs, expectations, and applicable requirements
* (1) Some informal understanding or notes, but not documented
* (0) No evidence</t>
  </si>
  <si>
    <t>Are changes in stakeholder needs, expectations, and requirements, including compliance or sustainability factors,  monitored regularly?</t>
  </si>
  <si>
    <t>• Records of ongoing customer feedback or stakeholder engagement
• Regulatory and legal update logs
• Management review minutes showing stakeholder discussions
• Formal schedule or log for reviewing stakeholder expectations
• Evidence of updates due to new laws, customer demands, or sustainability shifts</t>
  </si>
  <si>
    <t>* (3) As (2) plus a documented and scheduled review process with resulting actions
* (2) Documented evidence that reviews or updates occur periodically
* (1) Awareness of changes, but no structured review or documentation
* (0) No evidence</t>
  </si>
  <si>
    <t>• QMS scope statement that references stakeholder needs or expectations
• Strategic or business plans showing alignment with external or customer requirements
• Risk and opportunity assessments reflecting stakeholder input
• Management review records linking expectations to decisions or improvements</t>
  </si>
  <si>
    <t>* (3) Clear and traceable links between stakeholder needs and QMS scope/planning documents
* (2) Documented evidence that stakeholder needs are considered in scope or planning
* (1) Some informal or verbal consideration only
* (0) No evidence</t>
  </si>
  <si>
    <t>Are stakeholder needs, expectations, and requirements, including compliance, sustainability, and performance factors, considered in the QMS scope and planning?</t>
  </si>
  <si>
    <t>Are stakeholder needs, expectations, and requirements, including customer, regulatory, sustainability, and community priorities, communicated to relevant staff and departments?</t>
  </si>
  <si>
    <t>• Training or onboarding materials covering stakeholder or customer requirements
• Internal communication plans or staff briefings on quality, compliance, or sustainability goals
• Internal newsletters, bulletins, or dashboards sharing stakeholder priorities
• Meeting minutes or awareness sessions confirming communication of stakeholder expectations</t>
  </si>
  <si>
    <t>* (3) Evidence of communication across departments, including feedback or awareness checks
* (2) Stakeholder needs and expectations are shared with relevant teams or roles
* (1) Communication is limited to a few individuals or informal conversations
* (0) No evidence</t>
  </si>
  <si>
    <t>Has the organization defined the boundaries and applicability of its quality management system, including how it aligns with its context, interested parties, and strategic direction?</t>
  </si>
  <si>
    <t>• Documented QMS scope statement
• Description of organizational, physical, or operational boundaries
• Product/service coverage details
• Organization charts showing included areas or functions
• Notes showing alignment with context and stakeholder expectations</t>
  </si>
  <si>
    <t>(3) As (2) plus the scope is mapped to processes, sites, and responsibilities, showing clear alignment with business strategy
(2) Formal scope document defines boundaries and applicability clearly
(1) Informal or partially documented understanding of scope
(0) No evidence</t>
  </si>
  <si>
    <t>• List of all current products and services
• Mapping between offerings and QMS processes or departments
• Marketing materials or website descriptions aligned with the documented scope
• Records showing periodic review of scope coverage when new products or services are introduced</t>
  </si>
  <si>
    <t>Are all relevant products and services, including new or evolving offerings, clearly included within the scope of the QMS</t>
  </si>
  <si>
    <t>(3) As (2) plus regular reviews confirm all current and new offerings remain within QMS coverage
(2) Clear documentation aligning QMS scope with actual products and services provided
(1) Scope partially covers offerings or is outdated
(0) No evidence</t>
  </si>
  <si>
    <t>Is the QMS scope documented, maintained, and easily available to relevant stakeholders, including employees, auditors, and external parties where appropriate?</t>
  </si>
  <si>
    <t>• Scope included in the quality manual or official QMS documentation
• Version-controlled and approved scope statement
• Accessible location (intranet, shared drive, or public website)
• Evidence that the scope is shared during onboarding, audits, or management reviews</t>
  </si>
  <si>
    <t>(3) As (2) plus the scope is actively communicated (e.g., onboarding, training, or internal communication)
(2) Scope is clearly documented and available to relevant personnel or auditors
(1) Scope exists but is outdated, incomplete, or hard to locate
(0) No evidence</t>
  </si>
  <si>
    <t>Is the QMS scope communicated to relevant stakeholders, including employees, auditors, and external interested parties where appropriate?</t>
  </si>
  <si>
    <t>• Onboarding or induction materials referencing QMS scope
• Internal communications (emails, briefings, posters, or team meetings)
• Evidence that auditors and key stakeholders can easily access the scope
• Audit or awareness training materials showing scope coverage</t>
  </si>
  <si>
    <t>(3) As (2) plus the communication is reinforced through awareness checks, refresher training, or briefings
(2) Scope is shared with key personnel and auditors in a consistent, documented way
(1) Scope is shared informally (e.g., verbally or inconsistently)
(0) No evidence</t>
  </si>
  <si>
    <t>Has the organization determined the processes needed for the QMS and their application throughout the organization?</t>
  </si>
  <si>
    <t>• Documented list or map of all QMS processes
• Defined scope and purpose for each process
• Process flowcharts or interaction diagrams
• Evidence of alignment between processes and organizational objectives</t>
  </si>
  <si>
    <t>(3) As (2) plus process responsibilities and owners are clearly defined
(2) Documented and complete list of all QMS processes exists
(1) Partial or informal list of processes exists
(0) No evidence</t>
  </si>
  <si>
    <t>• Process input/output documentation or templates
• Process flow diagrams or SIPOC models (possibly within FMEA)
• Evidence of performance measurement or tracking</t>
  </si>
  <si>
    <t>(3) As (2) plus inputs and outputs are validated and monitored
(2) Documented inputs and outputs for each process
(1) Inputs and outputs are known but not formally documented
(0) No evidence</t>
  </si>
  <si>
    <t>Are risks and opportunities for each process identified, documented, and addressed to enhance performance and resilience?</t>
  </si>
  <si>
    <t>• Risk registers per process or department
• Risk mitigation or improvement action plans
• Process-level SWOT or FMEA analyses
• Management review records showing risk-based decisions
• Evidence of follow-up and continuous improvement</t>
  </si>
  <si>
    <t>(3) As (2) plus evidence of ongoing monitoring and improvement actions based on risk reviews
(2) Documented risks and opportunities with defined actions or controls
(1) Risks or opportunities are acknowledged but not formally documented
(0) No evidence</t>
  </si>
  <si>
    <t>Are processes regularly reviewed, maintained, and improved as part of the QMS to support performance, resilience, and continual improvement?</t>
  </si>
  <si>
    <t>• Continual improvement logs or action registers
• Internal audit and corrective action records
• Lessons-learned documentation
• Records of management review decisions that affect processes
• Evidence of process changes made to improve efficiency, sustainability, or resilience</t>
  </si>
  <si>
    <t>(3) As (2) plus evidence of trend analysis and proactive improvement actions
(2) Regular process reviews and updates are documented
(1) Improvements are ad hoc or undocumented
(0) No evidence</t>
  </si>
  <si>
    <t>Address - ZIP/Post Code - Country</t>
  </si>
  <si>
    <t>Company Name</t>
  </si>
  <si>
    <t>ISO 9001 Quality Certificate/Number/Expiry Date (If Applicable)</t>
  </si>
  <si>
    <t>Meaning</t>
  </si>
  <si>
    <t>ISO 9001 Compliance</t>
  </si>
  <si>
    <t>Notes</t>
  </si>
  <si>
    <t>Advanced / Best Practise</t>
  </si>
  <si>
    <t>Formal / Adequate</t>
  </si>
  <si>
    <t>Partially Compliant</t>
  </si>
  <si>
    <t>Non-Compliant</t>
  </si>
  <si>
    <t>Compliant and Exceeding</t>
  </si>
  <si>
    <t xml:space="preserve">Compliant  </t>
  </si>
  <si>
    <t>Non-compliant</t>
  </si>
  <si>
    <t>Goes beyond ISO 9001 - proactively, optimized, integrated</t>
  </si>
  <si>
    <t>Meets ISO 9001 requirements - processes are defined, documented, and consistently followed</t>
  </si>
  <si>
    <t>Not sufficient for certification - needs formalization or consistency</t>
  </si>
  <si>
    <t>Fails to meet the clause requirement</t>
  </si>
  <si>
    <t>Type</t>
  </si>
  <si>
    <t xml:space="preserve">Dsescription </t>
  </si>
  <si>
    <t>Major NC (0)</t>
  </si>
  <si>
    <t>Minor NC (1)</t>
  </si>
  <si>
    <t>Observation / Opportunities for Improvement (OFI) (2)</t>
  </si>
  <si>
    <t>A significant failure to meet a requirement or a systemic issue (e.g., a clause not implemented at all)</t>
  </si>
  <si>
    <t>A small lapse or isolated issue (e.g., a missing signature, inconsistent application of a process)</t>
  </si>
  <si>
    <t>Not a noncompliance, but areas that could improve or become problematic</t>
  </si>
  <si>
    <t>Certification may be denied or suspended until corrective action is verified</t>
  </si>
  <si>
    <t>Cerification can be granted or maintained, provided correction action is taken within a set time (typically 30-90 days)</t>
  </si>
  <si>
    <t>No impact on certification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</si>
</sst>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font>
      <sz val="11"/>
      <color theme="1"/>
      <name val="Calibri"/>
      <family val="2"/>
      <scheme val="minor"/>
    </font>
    <font>
      <sz val="10"/>
      <color theme="1"/>
      <name val="Arial"/>
      <family val="2"/>
    </font>
    <font>
      <sz val="11"/>
      <name val="Calibri"/>
      <family val="2"/>
      <scheme val="minor"/>
    </font>
    <font>
      <sz val="14"/>
      <color theme="1"/>
      <name val="Calibri"/>
      <family val="2"/>
      <scheme val="minor"/>
    </font>
    <font>
      <sz val="16"/>
      <name val="Times New Roman"/>
      <family val="1"/>
    </font>
    <font>
      <sz val="12"/>
      <color theme="1"/>
      <name val="Calibri"/>
      <family val="2"/>
      <scheme val="minor"/>
    </font>
    <font>
      <sz val="11"/>
      <color rgb="FF9C6500"/>
      <name val="Calibri"/>
      <family val="2"/>
      <scheme val="minor"/>
    </font>
    <font>
      <sz val="11"/>
      <color rgb="FFFF0000"/>
      <name val="Calibri"/>
      <family val="2"/>
      <scheme val="minor"/>
    </font>
    <font>
      <sz val="16"/>
      <color theme="1"/>
      <name val="Calibri"/>
      <family val="2"/>
      <scheme val="minor"/>
    </font>
    <font>
      <sz val="11"/>
      <color theme="1"/>
      <name val="JCBEuro Roman"/>
    </font>
    <font>
      <b/>
      <sz val="16"/>
      <color theme="1"/>
      <name val="Calibri"/>
      <family val="2"/>
      <scheme val="minor"/>
    </font>
    <font>
      <sz val="11"/>
      <color theme="1"/>
      <name val="Public saans"/>
    </font>
    <font>
      <sz val="16"/>
      <color theme="1"/>
      <name val="Public saans"/>
    </font>
    <font>
      <b/>
      <sz val="22"/>
      <color theme="0"/>
      <name val="Public saans"/>
    </font>
    <font>
      <sz val="16"/>
      <name val="Public saans"/>
    </font>
    <font>
      <b/>
      <sz val="11"/>
      <color theme="1"/>
      <name val="Public saans"/>
    </font>
    <font>
      <b/>
      <sz val="16"/>
      <color theme="1"/>
      <name val="Public saans"/>
    </font>
    <font>
      <sz val="14"/>
      <color theme="1"/>
      <name val="Public saans"/>
    </font>
    <font>
      <b/>
      <sz val="36"/>
      <color theme="0"/>
      <name val="Public saans"/>
    </font>
    <font>
      <b/>
      <sz val="22"/>
      <name val="Public saans"/>
    </font>
    <font>
      <i/>
      <sz val="16"/>
      <color theme="1"/>
      <name val="Calibri"/>
      <family val="2"/>
      <scheme val="minor"/>
    </font>
    <font>
      <b/>
      <i/>
      <sz val="16"/>
      <name val="Public saans"/>
    </font>
    <font>
      <i/>
      <sz val="16"/>
      <color theme="1"/>
      <name val="Public saans"/>
    </font>
    <font>
      <b/>
      <sz val="24"/>
      <name val="Public saans"/>
    </font>
    <font>
      <sz val="36"/>
      <color theme="0"/>
      <name val="Public saans"/>
    </font>
    <font>
      <b/>
      <sz val="16"/>
      <name val="Public saans"/>
    </font>
    <font>
      <sz val="10"/>
      <color theme="1"/>
      <name val="Public saans"/>
    </font>
    <font>
      <sz val="9"/>
      <color indexed="81"/>
      <name val="Tahoma"/>
      <family val="2"/>
    </font>
    <font>
      <b/>
      <sz val="9"/>
      <color indexed="81"/>
      <name val="Tahoma"/>
      <family val="2"/>
    </font>
    <font>
      <b/>
      <sz val="16"/>
      <color indexed="81"/>
      <name val="Tahoma"/>
      <family val="2"/>
    </font>
    <font>
      <sz val="16"/>
      <color indexed="81"/>
      <name val="Tahoma"/>
      <family val="2"/>
    </font>
    <font>
      <sz val="18"/>
      <name val="Public saans"/>
    </font>
    <font>
      <sz val="18"/>
      <color theme="1"/>
      <name val="Public saans"/>
    </font>
    <font>
      <b/>
      <i/>
      <sz val="18"/>
      <name val="Public saans"/>
    </font>
    <font>
      <b/>
      <i/>
      <sz val="18"/>
      <color theme="0"/>
      <name val="Public saans"/>
    </font>
    <font>
      <sz val="12"/>
      <color theme="1"/>
      <name val="Public saans"/>
    </font>
    <font>
      <b/>
      <sz val="14"/>
      <name val="Public saans"/>
    </font>
    <font>
      <sz val="14"/>
      <name val="Public saans"/>
    </font>
    <font>
      <b/>
      <sz val="26"/>
      <color theme="0"/>
      <name val="PUBLIC SAANS"/>
    </font>
    <font>
      <b/>
      <sz val="10"/>
      <color theme="1"/>
      <name val="PUBLIC SAANS"/>
    </font>
    <font>
      <b/>
      <sz val="12"/>
      <color theme="1"/>
      <name val="PUBLIC SAANS"/>
    </font>
    <font>
      <b/>
      <sz val="18"/>
      <name val="Public saans"/>
    </font>
    <font>
      <b/>
      <sz val="14"/>
      <color theme="1"/>
      <name val="Public saans"/>
    </font>
    <font>
      <b/>
      <sz val="18"/>
      <color theme="1"/>
      <name val="Public saans"/>
    </font>
    <font>
      <sz val="20"/>
      <color theme="1"/>
      <name val="Public saans"/>
    </font>
    <font>
      <b/>
      <sz val="20"/>
      <color theme="1"/>
      <name val="Public saans"/>
    </font>
    <font>
      <b/>
      <sz val="20"/>
      <name val="Public saans"/>
    </font>
    <font>
      <b/>
      <sz val="16"/>
      <color theme="1"/>
      <name val="Calibri"/>
      <family val="2"/>
    </font>
  </fonts>
  <fills count="14">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FEB9C"/>
      </patternFill>
    </fill>
    <fill>
      <patternFill patternType="solid">
        <fgColor theme="1"/>
        <bgColor indexed="64"/>
      </patternFill>
    </fill>
    <fill>
      <patternFill patternType="solid">
        <fgColor rgb="FFBFBFBF"/>
        <bgColor indexed="64"/>
      </patternFill>
    </fill>
    <fill>
      <patternFill patternType="solid">
        <fgColor rgb="FFFF0000"/>
        <bgColor indexed="64"/>
      </patternFill>
    </fill>
    <fill>
      <patternFill patternType="solid">
        <fgColor rgb="FF00B050"/>
        <bgColor indexed="64"/>
      </patternFill>
    </fill>
    <fill>
      <patternFill patternType="solid">
        <fgColor rgb="FFFFEB9C"/>
        <bgColor indexed="64"/>
      </patternFill>
    </fill>
    <fill>
      <patternFill patternType="solid">
        <fgColor theme="8" tint="0.59999389629810485"/>
        <bgColor indexed="64"/>
      </patternFill>
    </fill>
    <fill>
      <patternFill patternType="solid">
        <fgColor rgb="FFC6EFCE"/>
        <bgColor indexed="64"/>
      </patternFill>
    </fill>
    <fill>
      <patternFill patternType="solid">
        <fgColor rgb="FF00B0F0"/>
        <bgColor indexed="64"/>
      </patternFill>
    </fill>
  </fills>
  <borders count="5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s>
  <cellStyleXfs count="2">
    <xf numFmtId="0" fontId="0" fillId="0" borderId="0"/>
    <xf numFmtId="0" fontId="6" fillId="5" borderId="0" applyNumberFormat="0" applyBorder="0" applyAlignment="0" applyProtection="0"/>
  </cellStyleXfs>
  <cellXfs count="550">
    <xf numFmtId="0" fontId="0" fillId="0" borderId="0" xfId="0"/>
    <xf numFmtId="0" fontId="1" fillId="0" borderId="0" xfId="0" applyFont="1"/>
    <xf numFmtId="2" fontId="0" fillId="0" borderId="6" xfId="0" applyNumberFormat="1" applyBorder="1" applyAlignment="1">
      <alignment horizontal="center" vertical="center" wrapText="1"/>
    </xf>
    <xf numFmtId="0" fontId="2" fillId="3" borderId="6" xfId="0" applyFont="1" applyFill="1" applyBorder="1" applyAlignment="1">
      <alignment horizontal="left" vertical="center" wrapText="1"/>
    </xf>
    <xf numFmtId="0" fontId="2" fillId="0" borderId="6" xfId="0" applyFont="1" applyBorder="1" applyAlignment="1">
      <alignment horizontal="left" vertical="top" wrapText="1"/>
    </xf>
    <xf numFmtId="0" fontId="2" fillId="0" borderId="11" xfId="0" applyFont="1" applyBorder="1" applyAlignment="1">
      <alignment vertical="center" wrapText="1"/>
    </xf>
    <xf numFmtId="2" fontId="0" fillId="3" borderId="6" xfId="0" applyNumberFormat="1" applyFill="1" applyBorder="1" applyAlignment="1">
      <alignment horizontal="center" vertical="center" wrapText="1"/>
    </xf>
    <xf numFmtId="10" fontId="0" fillId="0" borderId="0" xfId="0" applyNumberFormat="1"/>
    <xf numFmtId="0" fontId="0" fillId="0" borderId="0" xfId="0" applyProtection="1">
      <protection hidden="1"/>
    </xf>
    <xf numFmtId="0" fontId="2" fillId="3" borderId="6" xfId="0" applyFont="1" applyFill="1" applyBorder="1" applyAlignment="1">
      <alignment horizontal="left" vertical="top" wrapText="1"/>
    </xf>
    <xf numFmtId="0" fontId="2" fillId="3" borderId="11" xfId="0" applyFont="1" applyFill="1" applyBorder="1" applyAlignment="1">
      <alignment vertical="center" wrapText="1"/>
    </xf>
    <xf numFmtId="0" fontId="4" fillId="2" borderId="7" xfId="0" applyFont="1" applyFill="1" applyBorder="1" applyAlignment="1" applyProtection="1">
      <alignment horizontal="center" vertical="center" wrapText="1"/>
      <protection hidden="1"/>
    </xf>
    <xf numFmtId="0" fontId="0" fillId="0" borderId="0" xfId="0" applyAlignment="1" applyProtection="1">
      <alignment horizontal="center" vertical="center"/>
      <protection hidden="1"/>
    </xf>
    <xf numFmtId="0" fontId="0" fillId="3" borderId="11" xfId="0" applyFill="1" applyBorder="1" applyAlignment="1">
      <alignment vertical="center" wrapText="1"/>
    </xf>
    <xf numFmtId="0" fontId="0" fillId="0" borderId="0" xfId="0" applyAlignment="1">
      <alignment wrapText="1"/>
    </xf>
    <xf numFmtId="0" fontId="2" fillId="0" borderId="0" xfId="0" applyFont="1" applyAlignment="1">
      <alignment horizontal="left" vertical="center" wrapText="1"/>
    </xf>
    <xf numFmtId="2" fontId="2" fillId="0" borderId="0" xfId="0" applyNumberFormat="1" applyFont="1" applyAlignment="1">
      <alignment horizontal="center" vertical="center" wrapText="1"/>
    </xf>
    <xf numFmtId="0" fontId="3" fillId="0" borderId="0" xfId="0" applyFont="1"/>
    <xf numFmtId="0" fontId="8" fillId="0" borderId="0" xfId="0" applyFont="1"/>
    <xf numFmtId="0" fontId="7" fillId="0" borderId="0" xfId="0" applyFont="1"/>
    <xf numFmtId="0" fontId="5" fillId="0" borderId="0" xfId="0" applyFont="1"/>
    <xf numFmtId="0" fontId="8" fillId="0" borderId="0" xfId="0" applyFont="1" applyAlignment="1">
      <alignment horizontal="center" vertical="center"/>
    </xf>
    <xf numFmtId="0" fontId="8" fillId="0" borderId="0" xfId="0" applyFont="1" applyAlignment="1">
      <alignment vertical="center"/>
    </xf>
    <xf numFmtId="0" fontId="8" fillId="0" borderId="0" xfId="0" applyFont="1" applyProtection="1">
      <protection hidden="1"/>
    </xf>
    <xf numFmtId="0" fontId="9" fillId="0" borderId="0" xfId="0" applyFont="1"/>
    <xf numFmtId="0" fontId="10" fillId="0" borderId="0" xfId="0" applyFont="1"/>
    <xf numFmtId="2" fontId="14" fillId="3" borderId="31" xfId="0" applyNumberFormat="1" applyFont="1" applyFill="1" applyBorder="1" applyAlignment="1">
      <alignment horizontal="center" vertical="center"/>
    </xf>
    <xf numFmtId="0" fontId="14" fillId="3" borderId="27" xfId="0" applyFont="1" applyFill="1" applyBorder="1" applyAlignment="1">
      <alignment horizontal="center" vertical="center"/>
    </xf>
    <xf numFmtId="0" fontId="14" fillId="3" borderId="30"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17" xfId="0" applyFont="1" applyFill="1" applyBorder="1"/>
    <xf numFmtId="0" fontId="12" fillId="3" borderId="18" xfId="0" applyFont="1" applyFill="1" applyBorder="1"/>
    <xf numFmtId="0" fontId="11" fillId="3" borderId="19" xfId="0" applyFont="1" applyFill="1" applyBorder="1"/>
    <xf numFmtId="0" fontId="14" fillId="3" borderId="26" xfId="0" applyFont="1" applyFill="1" applyBorder="1" applyAlignment="1">
      <alignment horizontal="center" vertical="center"/>
    </xf>
    <xf numFmtId="0" fontId="0" fillId="6" borderId="1" xfId="0" applyFill="1" applyBorder="1"/>
    <xf numFmtId="0" fontId="0" fillId="6" borderId="4" xfId="0" applyFill="1" applyBorder="1"/>
    <xf numFmtId="0" fontId="11" fillId="6" borderId="0" xfId="0" applyFont="1" applyFill="1"/>
    <xf numFmtId="0" fontId="11" fillId="6" borderId="0" xfId="0" applyFont="1" applyFill="1" applyAlignment="1">
      <alignment horizontal="center"/>
    </xf>
    <xf numFmtId="0" fontId="0" fillId="6" borderId="3" xfId="0" applyFill="1" applyBorder="1" applyAlignment="1">
      <alignment horizontal="center"/>
    </xf>
    <xf numFmtId="0" fontId="0" fillId="6" borderId="5" xfId="0" applyFill="1" applyBorder="1" applyAlignment="1">
      <alignment horizontal="center"/>
    </xf>
    <xf numFmtId="0" fontId="11" fillId="6" borderId="5" xfId="0" applyFont="1" applyFill="1" applyBorder="1" applyAlignment="1">
      <alignment horizontal="center"/>
    </xf>
    <xf numFmtId="0" fontId="15" fillId="6" borderId="5" xfId="0" applyFont="1" applyFill="1" applyBorder="1" applyAlignment="1">
      <alignment horizontal="center"/>
    </xf>
    <xf numFmtId="0" fontId="11" fillId="6" borderId="19" xfId="0" applyFont="1" applyFill="1" applyBorder="1" applyAlignment="1">
      <alignment horizontal="center"/>
    </xf>
    <xf numFmtId="0" fontId="0" fillId="6" borderId="17" xfId="0" applyFill="1" applyBorder="1"/>
    <xf numFmtId="0" fontId="11" fillId="6" borderId="18" xfId="0" applyFont="1" applyFill="1" applyBorder="1"/>
    <xf numFmtId="2" fontId="17" fillId="6" borderId="18" xfId="0" applyNumberFormat="1" applyFont="1" applyFill="1" applyBorder="1" applyAlignment="1">
      <alignment horizontal="center" vertical="center" wrapText="1"/>
    </xf>
    <xf numFmtId="0" fontId="17" fillId="6" borderId="18" xfId="0" applyFont="1" applyFill="1" applyBorder="1"/>
    <xf numFmtId="0" fontId="8" fillId="6" borderId="4" xfId="0" applyFont="1" applyFill="1" applyBorder="1"/>
    <xf numFmtId="0" fontId="10" fillId="6" borderId="4" xfId="0" applyFont="1" applyFill="1" applyBorder="1"/>
    <xf numFmtId="0" fontId="8" fillId="6" borderId="4" xfId="0" applyFont="1" applyFill="1" applyBorder="1" applyAlignment="1">
      <alignment vertical="center"/>
    </xf>
    <xf numFmtId="0" fontId="8" fillId="6" borderId="4" xfId="0" applyFont="1" applyFill="1" applyBorder="1" applyAlignment="1">
      <alignment horizontal="center" vertical="center"/>
    </xf>
    <xf numFmtId="0" fontId="3" fillId="6" borderId="4" xfId="0" applyFont="1" applyFill="1" applyBorder="1"/>
    <xf numFmtId="0" fontId="12" fillId="6" borderId="0" xfId="0" applyFont="1" applyFill="1" applyAlignment="1">
      <alignment vertical="center"/>
    </xf>
    <xf numFmtId="0" fontId="12" fillId="3" borderId="32" xfId="0" applyFont="1" applyFill="1" applyBorder="1"/>
    <xf numFmtId="0" fontId="11" fillId="3" borderId="32" xfId="0" applyFont="1" applyFill="1" applyBorder="1"/>
    <xf numFmtId="2" fontId="16" fillId="6" borderId="0" xfId="0" applyNumberFormat="1" applyFont="1" applyFill="1" applyAlignment="1">
      <alignment horizontal="center" vertical="center"/>
    </xf>
    <xf numFmtId="0" fontId="20" fillId="0" borderId="0" xfId="0" applyFont="1"/>
    <xf numFmtId="0" fontId="20" fillId="6" borderId="4" xfId="0" applyFont="1" applyFill="1" applyBorder="1"/>
    <xf numFmtId="0" fontId="22" fillId="6" borderId="5" xfId="0" applyFont="1" applyFill="1" applyBorder="1" applyAlignment="1">
      <alignment horizontal="center"/>
    </xf>
    <xf numFmtId="2" fontId="21" fillId="3" borderId="4" xfId="0" applyNumberFormat="1" applyFont="1" applyFill="1" applyBorder="1" applyAlignment="1">
      <alignment horizontal="left" vertical="center" indent="1"/>
    </xf>
    <xf numFmtId="2" fontId="21" fillId="3" borderId="5" xfId="0" applyNumberFormat="1" applyFont="1" applyFill="1" applyBorder="1" applyAlignment="1">
      <alignment horizontal="left" vertical="center" indent="1"/>
    </xf>
    <xf numFmtId="0" fontId="11" fillId="3" borderId="4" xfId="0" applyFont="1" applyFill="1" applyBorder="1" applyAlignment="1" applyProtection="1">
      <alignment horizontal="center"/>
      <protection hidden="1"/>
    </xf>
    <xf numFmtId="0" fontId="11" fillId="3" borderId="17" xfId="0" applyFont="1" applyFill="1" applyBorder="1" applyAlignment="1" applyProtection="1">
      <alignment horizontal="center"/>
      <protection hidden="1"/>
    </xf>
    <xf numFmtId="0" fontId="11" fillId="3" borderId="18" xfId="0" applyFont="1" applyFill="1" applyBorder="1" applyAlignment="1" applyProtection="1">
      <alignment vertical="center"/>
      <protection hidden="1"/>
    </xf>
    <xf numFmtId="0" fontId="0" fillId="6" borderId="2" xfId="0" applyFill="1" applyBorder="1" applyAlignment="1" applyProtection="1">
      <alignment horizontal="center"/>
      <protection hidden="1"/>
    </xf>
    <xf numFmtId="0" fontId="0" fillId="6" borderId="3" xfId="0" applyFill="1" applyBorder="1" applyAlignment="1" applyProtection="1">
      <alignment horizontal="center"/>
      <protection hidden="1"/>
    </xf>
    <xf numFmtId="0" fontId="11" fillId="6" borderId="4" xfId="0" applyFont="1" applyFill="1" applyBorder="1" applyAlignment="1" applyProtection="1">
      <alignment horizontal="center"/>
      <protection hidden="1"/>
    </xf>
    <xf numFmtId="0" fontId="11" fillId="6" borderId="0" xfId="0" applyFont="1" applyFill="1" applyProtection="1">
      <protection hidden="1"/>
    </xf>
    <xf numFmtId="0" fontId="0" fillId="6" borderId="5" xfId="0" applyFill="1" applyBorder="1" applyAlignment="1" applyProtection="1">
      <alignment horizontal="center"/>
      <protection hidden="1"/>
    </xf>
    <xf numFmtId="0" fontId="11" fillId="6" borderId="4" xfId="0" applyFont="1" applyFill="1" applyBorder="1" applyProtection="1">
      <protection hidden="1"/>
    </xf>
    <xf numFmtId="0" fontId="11" fillId="6" borderId="0" xfId="0" applyFont="1" applyFill="1" applyAlignment="1" applyProtection="1">
      <alignment horizontal="center"/>
      <protection hidden="1"/>
    </xf>
    <xf numFmtId="0" fontId="11" fillId="6" borderId="0" xfId="0" applyFont="1" applyFill="1" applyAlignment="1" applyProtection="1">
      <alignment wrapText="1"/>
      <protection hidden="1"/>
    </xf>
    <xf numFmtId="0" fontId="11" fillId="6" borderId="0" xfId="0" applyFont="1" applyFill="1" applyAlignment="1" applyProtection="1">
      <alignment horizontal="center" wrapText="1"/>
      <protection hidden="1"/>
    </xf>
    <xf numFmtId="0" fontId="11" fillId="6" borderId="17" xfId="0" applyFont="1" applyFill="1" applyBorder="1" applyProtection="1">
      <protection hidden="1"/>
    </xf>
    <xf numFmtId="0" fontId="11" fillId="6" borderId="18" xfId="0" applyFont="1" applyFill="1" applyBorder="1" applyProtection="1">
      <protection hidden="1"/>
    </xf>
    <xf numFmtId="0" fontId="11" fillId="6" borderId="18" xfId="0" applyFont="1" applyFill="1" applyBorder="1" applyAlignment="1" applyProtection="1">
      <alignment horizontal="center" vertical="center"/>
      <protection hidden="1"/>
    </xf>
    <xf numFmtId="0" fontId="0" fillId="6" borderId="19" xfId="0" applyFill="1" applyBorder="1" applyAlignment="1" applyProtection="1">
      <alignment horizontal="center"/>
      <protection hidden="1"/>
    </xf>
    <xf numFmtId="0" fontId="14" fillId="3" borderId="28" xfId="0" applyFont="1" applyFill="1" applyBorder="1" applyAlignment="1">
      <alignment horizontal="center" vertical="top" wrapText="1"/>
    </xf>
    <xf numFmtId="0" fontId="14" fillId="3" borderId="30" xfId="0" applyFont="1" applyFill="1" applyBorder="1" applyAlignment="1">
      <alignment horizontal="center" vertical="top" wrapText="1"/>
    </xf>
    <xf numFmtId="0" fontId="25" fillId="3" borderId="48" xfId="1" applyFont="1" applyFill="1" applyBorder="1" applyAlignment="1">
      <alignment vertical="center" wrapText="1"/>
    </xf>
    <xf numFmtId="0" fontId="25" fillId="3" borderId="23" xfId="0" applyFont="1" applyFill="1" applyBorder="1" applyAlignment="1">
      <alignment vertical="center" wrapText="1"/>
    </xf>
    <xf numFmtId="0" fontId="25" fillId="3" borderId="23" xfId="1" applyFont="1" applyFill="1" applyBorder="1" applyAlignment="1">
      <alignment vertical="center" wrapText="1"/>
    </xf>
    <xf numFmtId="0" fontId="25" fillId="3" borderId="25" xfId="1" applyFont="1" applyFill="1" applyBorder="1" applyAlignment="1">
      <alignment vertical="center" wrapText="1"/>
    </xf>
    <xf numFmtId="0" fontId="25" fillId="3" borderId="21" xfId="1" applyFont="1" applyFill="1" applyBorder="1" applyAlignment="1">
      <alignment vertical="center" wrapText="1"/>
    </xf>
    <xf numFmtId="0" fontId="25" fillId="3" borderId="21" xfId="0" applyFont="1" applyFill="1" applyBorder="1" applyAlignment="1">
      <alignment horizontal="left" vertical="center" wrapText="1" indent="1"/>
    </xf>
    <xf numFmtId="0" fontId="25" fillId="3" borderId="23" xfId="0" applyFont="1" applyFill="1" applyBorder="1" applyAlignment="1">
      <alignment horizontal="left" vertical="center" wrapText="1" indent="1"/>
    </xf>
    <xf numFmtId="0" fontId="25" fillId="3" borderId="46" xfId="0" applyFont="1" applyFill="1" applyBorder="1" applyAlignment="1">
      <alignment horizontal="left" vertical="center" wrapText="1" indent="1"/>
    </xf>
    <xf numFmtId="0" fontId="25" fillId="3" borderId="25" xfId="0" applyFont="1" applyFill="1" applyBorder="1" applyAlignment="1">
      <alignment horizontal="left" vertical="center" wrapText="1" indent="1"/>
    </xf>
    <xf numFmtId="0" fontId="11" fillId="3" borderId="17" xfId="0" applyFont="1" applyFill="1" applyBorder="1" applyAlignment="1">
      <alignment horizontal="center"/>
    </xf>
    <xf numFmtId="0" fontId="11" fillId="3" borderId="18" xfId="0" applyFont="1" applyFill="1" applyBorder="1" applyAlignment="1">
      <alignment horizontal="center"/>
    </xf>
    <xf numFmtId="0" fontId="31" fillId="3" borderId="13" xfId="1" applyFont="1" applyFill="1" applyBorder="1" applyAlignment="1">
      <alignment horizontal="left" vertical="center" wrapText="1" indent="1"/>
    </xf>
    <xf numFmtId="0" fontId="31" fillId="3" borderId="8" xfId="1" applyFont="1" applyFill="1" applyBorder="1" applyAlignment="1">
      <alignment horizontal="left" vertical="center" wrapText="1" indent="1"/>
    </xf>
    <xf numFmtId="0" fontId="31" fillId="3" borderId="14" xfId="0" applyFont="1" applyFill="1" applyBorder="1" applyAlignment="1">
      <alignment horizontal="left" vertical="center" wrapText="1" indent="1"/>
    </xf>
    <xf numFmtId="0" fontId="31" fillId="3" borderId="6" xfId="0" applyFont="1" applyFill="1" applyBorder="1" applyAlignment="1">
      <alignment horizontal="left" vertical="center" wrapText="1" indent="1"/>
    </xf>
    <xf numFmtId="0" fontId="31" fillId="3" borderId="14" xfId="1" applyFont="1" applyFill="1" applyBorder="1" applyAlignment="1">
      <alignment horizontal="left" vertical="center" wrapText="1" indent="1"/>
    </xf>
    <xf numFmtId="0" fontId="31" fillId="3" borderId="6" xfId="1" applyFont="1" applyFill="1" applyBorder="1" applyAlignment="1">
      <alignment horizontal="left" vertical="center" wrapText="1" indent="1"/>
    </xf>
    <xf numFmtId="0" fontId="31" fillId="3" borderId="29" xfId="1" applyFont="1" applyFill="1" applyBorder="1" applyAlignment="1">
      <alignment horizontal="left" vertical="center" wrapText="1" indent="1"/>
    </xf>
    <xf numFmtId="0" fontId="32" fillId="3" borderId="24" xfId="1" applyFont="1" applyFill="1" applyBorder="1" applyAlignment="1">
      <alignment horizontal="left" vertical="center" wrapText="1" indent="1"/>
    </xf>
    <xf numFmtId="0" fontId="32" fillId="3" borderId="13" xfId="0" applyFont="1" applyFill="1" applyBorder="1" applyAlignment="1">
      <alignment horizontal="left" vertical="center" wrapText="1" indent="1"/>
    </xf>
    <xf numFmtId="0" fontId="32" fillId="3" borderId="8" xfId="0" applyFont="1" applyFill="1" applyBorder="1" applyAlignment="1">
      <alignment horizontal="left" vertical="center" wrapText="1" indent="1"/>
    </xf>
    <xf numFmtId="0" fontId="31" fillId="3" borderId="8" xfId="0" applyFont="1" applyFill="1" applyBorder="1" applyAlignment="1">
      <alignment horizontal="left" vertical="center" wrapText="1" indent="1"/>
    </xf>
    <xf numFmtId="0" fontId="32" fillId="3" borderId="6" xfId="0" applyFont="1" applyFill="1" applyBorder="1" applyAlignment="1">
      <alignment horizontal="left" vertical="center" wrapText="1" indent="1"/>
    </xf>
    <xf numFmtId="0" fontId="31" fillId="3" borderId="12" xfId="0" applyFont="1" applyFill="1" applyBorder="1" applyAlignment="1">
      <alignment horizontal="left" vertical="center" wrapText="1" indent="1"/>
    </xf>
    <xf numFmtId="0" fontId="32" fillId="3" borderId="7" xfId="0" applyFont="1" applyFill="1" applyBorder="1" applyAlignment="1">
      <alignment horizontal="left" vertical="center" wrapText="1" indent="1"/>
    </xf>
    <xf numFmtId="0" fontId="32" fillId="3" borderId="29" xfId="0" applyFont="1" applyFill="1" applyBorder="1" applyAlignment="1">
      <alignment horizontal="left" vertical="center" wrapText="1" indent="1"/>
    </xf>
    <xf numFmtId="0" fontId="32" fillId="3" borderId="24" xfId="0" applyFont="1" applyFill="1" applyBorder="1" applyAlignment="1">
      <alignment horizontal="left" vertical="center" wrapText="1" indent="1"/>
    </xf>
    <xf numFmtId="0" fontId="31" fillId="3" borderId="24" xfId="0" applyFont="1" applyFill="1" applyBorder="1" applyAlignment="1">
      <alignment horizontal="left" vertical="center" wrapText="1" indent="1"/>
    </xf>
    <xf numFmtId="0" fontId="31" fillId="3" borderId="42" xfId="0" applyFont="1" applyFill="1" applyBorder="1" applyAlignment="1">
      <alignment horizontal="left" vertical="center" wrapText="1" indent="1"/>
    </xf>
    <xf numFmtId="0" fontId="31" fillId="3" borderId="20" xfId="0" applyFont="1" applyFill="1" applyBorder="1" applyAlignment="1">
      <alignment horizontal="left" vertical="center" wrapText="1" indent="1"/>
    </xf>
    <xf numFmtId="0" fontId="31" fillId="3" borderId="49" xfId="0" applyFont="1" applyFill="1" applyBorder="1" applyAlignment="1">
      <alignment horizontal="left" vertical="center" wrapText="1" indent="1"/>
    </xf>
    <xf numFmtId="0" fontId="32" fillId="3" borderId="14" xfId="0" applyFont="1" applyFill="1" applyBorder="1" applyAlignment="1">
      <alignment horizontal="left" vertical="center" wrapText="1" indent="1"/>
    </xf>
    <xf numFmtId="0" fontId="31" fillId="3" borderId="40" xfId="0" applyFont="1" applyFill="1" applyBorder="1" applyAlignment="1">
      <alignment horizontal="left" vertical="center" wrapText="1" indent="1"/>
    </xf>
    <xf numFmtId="0" fontId="32" fillId="3" borderId="20" xfId="0" applyFont="1" applyFill="1" applyBorder="1" applyAlignment="1">
      <alignment horizontal="left" vertical="center" wrapText="1" indent="1"/>
    </xf>
    <xf numFmtId="2" fontId="0" fillId="3" borderId="11" xfId="0" applyNumberFormat="1" applyFill="1" applyBorder="1" applyAlignment="1">
      <alignment vertical="center" wrapText="1"/>
    </xf>
    <xf numFmtId="0" fontId="0" fillId="3" borderId="0" xfId="0" applyFill="1"/>
    <xf numFmtId="0" fontId="36" fillId="3" borderId="47" xfId="0" applyFont="1" applyFill="1" applyBorder="1" applyAlignment="1" applyProtection="1">
      <alignment horizontal="center" vertical="center" wrapText="1"/>
      <protection hidden="1"/>
    </xf>
    <xf numFmtId="0" fontId="37" fillId="0" borderId="8" xfId="0" applyFont="1" applyBorder="1" applyAlignment="1" applyProtection="1">
      <alignment horizontal="center" vertical="center" wrapText="1"/>
      <protection hidden="1"/>
    </xf>
    <xf numFmtId="0" fontId="17" fillId="0" borderId="8" xfId="0" applyFont="1" applyBorder="1" applyAlignment="1">
      <alignment horizontal="center" vertical="center" wrapText="1"/>
    </xf>
    <xf numFmtId="0" fontId="36" fillId="3" borderId="42" xfId="0" applyFont="1" applyFill="1" applyBorder="1" applyAlignment="1" applyProtection="1">
      <alignment horizontal="center" vertical="center" wrapText="1"/>
      <protection hidden="1"/>
    </xf>
    <xf numFmtId="0" fontId="36" fillId="3" borderId="22" xfId="0" applyFont="1" applyFill="1" applyBorder="1" applyAlignment="1" applyProtection="1">
      <alignment horizontal="center" vertical="center" wrapText="1"/>
      <protection hidden="1"/>
    </xf>
    <xf numFmtId="0" fontId="25" fillId="0" borderId="8" xfId="0" applyFont="1" applyBorder="1" applyAlignment="1" applyProtection="1">
      <alignment horizontal="left" vertical="center" wrapText="1"/>
      <protection hidden="1"/>
    </xf>
    <xf numFmtId="0" fontId="11" fillId="6" borderId="2" xfId="0" applyFont="1" applyFill="1" applyBorder="1"/>
    <xf numFmtId="0" fontId="11" fillId="6" borderId="3" xfId="0" applyFont="1" applyFill="1" applyBorder="1" applyAlignment="1">
      <alignment horizontal="center"/>
    </xf>
    <xf numFmtId="0" fontId="11" fillId="6" borderId="4" xfId="0" applyFont="1" applyFill="1" applyBorder="1" applyAlignment="1">
      <alignment horizontal="center"/>
    </xf>
    <xf numFmtId="0" fontId="39" fillId="6" borderId="0" xfId="0" applyFont="1" applyFill="1" applyAlignment="1">
      <alignment horizontal="center"/>
    </xf>
    <xf numFmtId="0" fontId="11" fillId="3" borderId="1" xfId="0" applyFont="1" applyFill="1" applyBorder="1"/>
    <xf numFmtId="0" fontId="11" fillId="3" borderId="2" xfId="0" applyFont="1" applyFill="1" applyBorder="1"/>
    <xf numFmtId="0" fontId="11" fillId="3" borderId="4" xfId="0" applyFont="1" applyFill="1" applyBorder="1" applyAlignment="1">
      <alignment horizontal="center"/>
    </xf>
    <xf numFmtId="0" fontId="11" fillId="3" borderId="5" xfId="0" applyFont="1" applyFill="1" applyBorder="1" applyAlignment="1">
      <alignment horizontal="center"/>
    </xf>
    <xf numFmtId="0" fontId="35" fillId="3" borderId="5" xfId="0" applyFont="1" applyFill="1" applyBorder="1" applyAlignment="1">
      <alignment horizontal="center"/>
    </xf>
    <xf numFmtId="0" fontId="35" fillId="3" borderId="5" xfId="0" applyFont="1" applyFill="1" applyBorder="1"/>
    <xf numFmtId="1" fontId="35" fillId="0" borderId="6" xfId="0" applyNumberFormat="1" applyFont="1" applyBorder="1" applyAlignment="1" applyProtection="1">
      <alignment horizontal="center" vertical="center"/>
      <protection hidden="1"/>
    </xf>
    <xf numFmtId="0" fontId="26" fillId="6" borderId="0" xfId="0" applyFont="1" applyFill="1" applyAlignment="1">
      <alignment horizontal="center"/>
    </xf>
    <xf numFmtId="0" fontId="39" fillId="6" borderId="0" xfId="0" applyFont="1" applyFill="1"/>
    <xf numFmtId="0" fontId="40" fillId="6" borderId="0" xfId="0" applyFont="1" applyFill="1" applyAlignment="1">
      <alignment horizontal="center"/>
    </xf>
    <xf numFmtId="0" fontId="35" fillId="6" borderId="0" xfId="0" applyFont="1" applyFill="1" applyAlignment="1">
      <alignment horizontal="center"/>
    </xf>
    <xf numFmtId="0" fontId="35" fillId="6" borderId="0" xfId="0" applyFont="1" applyFill="1"/>
    <xf numFmtId="0" fontId="11" fillId="6" borderId="32" xfId="0" applyFont="1" applyFill="1" applyBorder="1" applyAlignment="1">
      <alignment horizontal="center"/>
    </xf>
    <xf numFmtId="0" fontId="39" fillId="3" borderId="5" xfId="0" applyFont="1" applyFill="1" applyBorder="1" applyAlignment="1">
      <alignment horizontal="center"/>
    </xf>
    <xf numFmtId="0" fontId="40" fillId="3" borderId="4" xfId="0" applyFont="1" applyFill="1" applyBorder="1" applyAlignment="1">
      <alignment horizontal="center"/>
    </xf>
    <xf numFmtId="0" fontId="26" fillId="3" borderId="18" xfId="0" applyFont="1" applyFill="1" applyBorder="1"/>
    <xf numFmtId="0" fontId="39" fillId="3" borderId="19" xfId="0" applyFont="1" applyFill="1" applyBorder="1"/>
    <xf numFmtId="0" fontId="40" fillId="3" borderId="17" xfId="0" applyFont="1" applyFill="1" applyBorder="1" applyAlignment="1">
      <alignment horizontal="center"/>
    </xf>
    <xf numFmtId="0" fontId="35" fillId="3" borderId="18" xfId="0" applyFont="1" applyFill="1" applyBorder="1"/>
    <xf numFmtId="0" fontId="11" fillId="0" borderId="4" xfId="0" applyFont="1" applyBorder="1" applyAlignment="1">
      <alignment horizontal="center"/>
    </xf>
    <xf numFmtId="0" fontId="39" fillId="0" borderId="5" xfId="0" applyFont="1" applyBorder="1" applyAlignment="1">
      <alignment horizontal="center"/>
    </xf>
    <xf numFmtId="0" fontId="11" fillId="6" borderId="4" xfId="0" applyFont="1" applyFill="1" applyBorder="1"/>
    <xf numFmtId="0" fontId="26" fillId="0" borderId="18" xfId="0" applyFont="1" applyBorder="1" applyAlignment="1">
      <alignment vertical="center"/>
    </xf>
    <xf numFmtId="0" fontId="26" fillId="6" borderId="0" xfId="0" applyFont="1" applyFill="1" applyAlignment="1">
      <alignment horizontal="center" vertical="center"/>
    </xf>
    <xf numFmtId="0" fontId="11" fillId="0" borderId="1" xfId="0" applyFont="1" applyBorder="1"/>
    <xf numFmtId="0" fontId="11" fillId="0" borderId="2" xfId="0" applyFont="1" applyBorder="1"/>
    <xf numFmtId="0" fontId="39" fillId="6" borderId="32" xfId="0" applyFont="1" applyFill="1" applyBorder="1"/>
    <xf numFmtId="0" fontId="11" fillId="0" borderId="3" xfId="0" applyFont="1" applyBorder="1" applyAlignment="1">
      <alignment horizontal="center"/>
    </xf>
    <xf numFmtId="0" fontId="35" fillId="0" borderId="4" xfId="0" applyFont="1" applyBorder="1" applyAlignment="1">
      <alignment horizontal="center"/>
    </xf>
    <xf numFmtId="0" fontId="35" fillId="0" borderId="5" xfId="0" applyFont="1" applyBorder="1" applyAlignment="1">
      <alignment horizontal="center"/>
    </xf>
    <xf numFmtId="0" fontId="35" fillId="0" borderId="18" xfId="0" applyFont="1" applyBorder="1" applyAlignment="1">
      <alignment horizontal="center"/>
    </xf>
    <xf numFmtId="0" fontId="35" fillId="6" borderId="0" xfId="0" applyFont="1" applyFill="1" applyAlignment="1">
      <alignment horizontal="center" vertical="center"/>
    </xf>
    <xf numFmtId="0" fontId="35" fillId="0" borderId="0" xfId="0" applyFont="1" applyAlignment="1">
      <alignment horizontal="center"/>
    </xf>
    <xf numFmtId="0" fontId="35" fillId="0" borderId="0" xfId="0" applyFont="1" applyAlignment="1">
      <alignment horizontal="center" vertical="center"/>
    </xf>
    <xf numFmtId="0" fontId="35" fillId="0" borderId="5" xfId="0" applyFont="1" applyBorder="1" applyAlignment="1">
      <alignment horizontal="center" vertical="center"/>
    </xf>
    <xf numFmtId="0" fontId="11" fillId="6" borderId="18" xfId="0" applyFont="1" applyFill="1" applyBorder="1" applyAlignment="1">
      <alignment horizontal="center"/>
    </xf>
    <xf numFmtId="0" fontId="26" fillId="6" borderId="18" xfId="0" applyFont="1" applyFill="1" applyBorder="1" applyAlignment="1">
      <alignment horizontal="center"/>
    </xf>
    <xf numFmtId="1" fontId="40" fillId="0" borderId="0" xfId="0" applyNumberFormat="1" applyFont="1" applyAlignment="1" applyProtection="1">
      <alignment horizontal="center" vertical="center"/>
      <protection hidden="1"/>
    </xf>
    <xf numFmtId="1" fontId="35" fillId="0" borderId="0" xfId="0" applyNumberFormat="1" applyFont="1" applyAlignment="1" applyProtection="1">
      <alignment horizontal="center" vertical="center"/>
      <protection hidden="1"/>
    </xf>
    <xf numFmtId="0" fontId="35" fillId="0" borderId="0" xfId="0" quotePrefix="1" applyFont="1" applyAlignment="1">
      <alignment vertical="center"/>
    </xf>
    <xf numFmtId="0" fontId="40" fillId="0" borderId="0" xfId="0" quotePrefix="1" applyFont="1" applyAlignment="1">
      <alignment horizontal="center" vertical="center"/>
    </xf>
    <xf numFmtId="1" fontId="40" fillId="0" borderId="0" xfId="0" applyNumberFormat="1" applyFont="1" applyAlignment="1" applyProtection="1">
      <alignment vertical="center"/>
      <protection hidden="1"/>
    </xf>
    <xf numFmtId="1" fontId="35" fillId="0" borderId="11" xfId="0" applyNumberFormat="1" applyFont="1" applyBorder="1" applyAlignment="1" applyProtection="1">
      <alignment horizontal="center" vertical="center"/>
      <protection hidden="1"/>
    </xf>
    <xf numFmtId="0" fontId="40" fillId="0" borderId="0" xfId="0" quotePrefix="1" applyFont="1" applyAlignment="1">
      <alignment horizontal="right" vertical="center" indent="1"/>
    </xf>
    <xf numFmtId="1" fontId="40" fillId="0" borderId="0" xfId="0" applyNumberFormat="1" applyFont="1" applyAlignment="1" applyProtection="1">
      <alignment horizontal="right" vertical="center" indent="1"/>
      <protection hidden="1"/>
    </xf>
    <xf numFmtId="0" fontId="35" fillId="3" borderId="0" xfId="0" quotePrefix="1" applyFont="1" applyFill="1" applyAlignment="1">
      <alignment vertical="center"/>
    </xf>
    <xf numFmtId="0" fontId="40" fillId="3" borderId="0" xfId="0" quotePrefix="1" applyFont="1" applyFill="1" applyAlignment="1">
      <alignment horizontal="right" vertical="center" indent="1"/>
    </xf>
    <xf numFmtId="0" fontId="35" fillId="0" borderId="6" xfId="0" applyFont="1" applyBorder="1" applyAlignment="1">
      <alignment horizontal="center"/>
    </xf>
    <xf numFmtId="0" fontId="40" fillId="0" borderId="8" xfId="0" quotePrefix="1" applyFont="1" applyBorder="1" applyAlignment="1">
      <alignment horizontal="center" vertical="center"/>
    </xf>
    <xf numFmtId="0" fontId="11" fillId="3" borderId="0" xfId="0" applyFont="1" applyFill="1" applyAlignment="1">
      <alignment horizontal="center"/>
    </xf>
    <xf numFmtId="0" fontId="11" fillId="0" borderId="0" xfId="0" applyFont="1" applyAlignment="1">
      <alignment horizontal="center"/>
    </xf>
    <xf numFmtId="0" fontId="40" fillId="3" borderId="8" xfId="0" quotePrefix="1" applyFont="1" applyFill="1" applyBorder="1" applyAlignment="1">
      <alignment horizontal="center" vertical="center"/>
    </xf>
    <xf numFmtId="0" fontId="12" fillId="3" borderId="12" xfId="0" applyFont="1" applyFill="1" applyBorder="1"/>
    <xf numFmtId="0" fontId="12" fillId="0" borderId="6" xfId="0" applyFont="1" applyBorder="1" applyAlignment="1" applyProtection="1">
      <alignment horizontal="center" vertical="center"/>
      <protection locked="0"/>
    </xf>
    <xf numFmtId="0" fontId="12" fillId="3" borderId="16" xfId="0" applyFont="1" applyFill="1" applyBorder="1" applyAlignment="1" applyProtection="1">
      <alignment horizontal="center"/>
      <protection locked="0"/>
    </xf>
    <xf numFmtId="0" fontId="12" fillId="3" borderId="16" xfId="0" applyFont="1" applyFill="1" applyBorder="1" applyProtection="1">
      <protection locked="0"/>
    </xf>
    <xf numFmtId="0" fontId="12" fillId="3" borderId="13" xfId="0" applyFont="1" applyFill="1" applyBorder="1" applyProtection="1">
      <protection locked="0"/>
    </xf>
    <xf numFmtId="0" fontId="12" fillId="3" borderId="12" xfId="0" applyFont="1" applyFill="1" applyBorder="1" applyProtection="1">
      <protection locked="0"/>
    </xf>
    <xf numFmtId="0" fontId="11" fillId="3" borderId="37" xfId="0" applyFont="1" applyFill="1" applyBorder="1" applyProtection="1">
      <protection locked="0"/>
    </xf>
    <xf numFmtId="0" fontId="12" fillId="3" borderId="9" xfId="0" applyFont="1" applyFill="1" applyBorder="1" applyProtection="1">
      <protection locked="0"/>
    </xf>
    <xf numFmtId="0" fontId="12" fillId="3" borderId="9" xfId="0" applyFont="1" applyFill="1" applyBorder="1"/>
    <xf numFmtId="0" fontId="11" fillId="3" borderId="3" xfId="0" applyFont="1" applyFill="1" applyBorder="1"/>
    <xf numFmtId="0" fontId="11" fillId="3" borderId="4" xfId="0" applyFont="1" applyFill="1" applyBorder="1"/>
    <xf numFmtId="0" fontId="11" fillId="3" borderId="5" xfId="0" applyFont="1" applyFill="1" applyBorder="1"/>
    <xf numFmtId="0" fontId="11" fillId="3" borderId="4" xfId="0" applyFont="1" applyFill="1" applyBorder="1" applyProtection="1">
      <protection hidden="1"/>
    </xf>
    <xf numFmtId="0" fontId="11" fillId="3" borderId="17" xfId="0" applyFont="1" applyFill="1" applyBorder="1" applyProtection="1">
      <protection hidden="1"/>
    </xf>
    <xf numFmtId="0" fontId="11" fillId="6" borderId="5" xfId="0" applyFont="1" applyFill="1" applyBorder="1"/>
    <xf numFmtId="0" fontId="11" fillId="6" borderId="19" xfId="0" applyFont="1" applyFill="1" applyBorder="1"/>
    <xf numFmtId="0" fontId="11" fillId="6" borderId="17" xfId="0" applyFont="1" applyFill="1" applyBorder="1"/>
    <xf numFmtId="0" fontId="11" fillId="6" borderId="0" xfId="0" applyFont="1" applyFill="1" applyProtection="1">
      <protection locked="0"/>
    </xf>
    <xf numFmtId="0" fontId="12" fillId="6" borderId="0" xfId="0" applyFont="1" applyFill="1" applyAlignment="1" applyProtection="1">
      <alignment horizontal="center"/>
      <protection locked="0"/>
    </xf>
    <xf numFmtId="0" fontId="17" fillId="6" borderId="0" xfId="0" applyFont="1" applyFill="1" applyProtection="1">
      <protection locked="0"/>
    </xf>
    <xf numFmtId="0" fontId="12" fillId="6" borderId="0" xfId="0" applyFont="1" applyFill="1" applyProtection="1">
      <protection locked="0"/>
    </xf>
    <xf numFmtId="0" fontId="16" fillId="6" borderId="0" xfId="0" applyFont="1" applyFill="1" applyAlignment="1" applyProtection="1">
      <alignment horizontal="center" vertical="center"/>
      <protection locked="0"/>
    </xf>
    <xf numFmtId="0" fontId="40" fillId="6" borderId="0" xfId="0" applyFont="1" applyFill="1" applyAlignment="1" applyProtection="1">
      <alignment horizontal="center" vertical="center"/>
      <protection locked="0"/>
    </xf>
    <xf numFmtId="0" fontId="40" fillId="6" borderId="0" xfId="0" applyFont="1" applyFill="1" applyAlignment="1" applyProtection="1">
      <alignment horizontal="center" vertical="center" wrapText="1"/>
      <protection locked="0"/>
    </xf>
    <xf numFmtId="0" fontId="12" fillId="6" borderId="0" xfId="0" applyFont="1" applyFill="1"/>
    <xf numFmtId="0" fontId="12" fillId="0" borderId="6" xfId="0" applyFont="1" applyBorder="1" applyAlignment="1" applyProtection="1">
      <alignment vertical="center"/>
      <protection locked="0"/>
    </xf>
    <xf numFmtId="0" fontId="12" fillId="0" borderId="14" xfId="0" applyFont="1" applyBorder="1" applyAlignment="1" applyProtection="1">
      <alignment vertical="center"/>
      <protection locked="0"/>
    </xf>
    <xf numFmtId="0" fontId="12" fillId="0" borderId="14" xfId="0" applyFont="1" applyBorder="1" applyAlignment="1" applyProtection="1">
      <alignment horizontal="left" vertical="center"/>
      <protection locked="0"/>
    </xf>
    <xf numFmtId="0" fontId="16" fillId="0" borderId="11" xfId="0" applyFont="1" applyBorder="1" applyAlignment="1" applyProtection="1">
      <alignment horizontal="right" vertical="center" indent="1"/>
      <protection locked="0"/>
    </xf>
    <xf numFmtId="0" fontId="16" fillId="0" borderId="14" xfId="0" applyFont="1" applyBorder="1" applyAlignment="1" applyProtection="1">
      <alignment horizontal="right" vertical="center" indent="1"/>
      <protection locked="0"/>
    </xf>
    <xf numFmtId="1" fontId="16" fillId="0" borderId="6" xfId="0" applyNumberFormat="1" applyFont="1" applyBorder="1" applyAlignment="1" applyProtection="1">
      <alignment horizontal="center" vertical="center"/>
      <protection locked="0"/>
    </xf>
    <xf numFmtId="0" fontId="16" fillId="8" borderId="6" xfId="0" applyFont="1" applyFill="1" applyBorder="1" applyAlignment="1" applyProtection="1">
      <alignment horizontal="center" vertical="center"/>
      <protection locked="0"/>
    </xf>
    <xf numFmtId="0" fontId="16" fillId="4" borderId="6" xfId="0" applyFont="1" applyFill="1" applyBorder="1" applyAlignment="1" applyProtection="1">
      <alignment horizontal="center" vertical="center"/>
      <protection locked="0"/>
    </xf>
    <xf numFmtId="0" fontId="16" fillId="9" borderId="6" xfId="0" applyFont="1" applyFill="1" applyBorder="1" applyAlignment="1" applyProtection="1">
      <alignment horizontal="center" vertical="center"/>
      <protection locked="0"/>
    </xf>
    <xf numFmtId="10" fontId="16" fillId="0" borderId="6" xfId="0" applyNumberFormat="1" applyFont="1" applyBorder="1" applyAlignment="1" applyProtection="1">
      <alignment horizontal="center" vertical="center"/>
      <protection locked="0"/>
    </xf>
    <xf numFmtId="0" fontId="45" fillId="0" borderId="6" xfId="0" applyFont="1" applyBorder="1" applyAlignment="1" applyProtection="1">
      <alignment horizontal="center" vertical="center"/>
      <protection locked="0"/>
    </xf>
    <xf numFmtId="0" fontId="18" fillId="6" borderId="26" xfId="0" applyFont="1" applyFill="1" applyBorder="1" applyAlignment="1">
      <alignment vertical="center"/>
    </xf>
    <xf numFmtId="0" fontId="18" fillId="6" borderId="27" xfId="0" applyFont="1" applyFill="1" applyBorder="1" applyAlignment="1">
      <alignment vertical="center"/>
    </xf>
    <xf numFmtId="0" fontId="18" fillId="6" borderId="28" xfId="0" applyFont="1" applyFill="1" applyBorder="1" applyAlignment="1">
      <alignment vertical="center"/>
    </xf>
    <xf numFmtId="0" fontId="16" fillId="3" borderId="0" xfId="0" applyFont="1" applyFill="1" applyAlignment="1">
      <alignment vertical="center"/>
    </xf>
    <xf numFmtId="0" fontId="16" fillId="6" borderId="13" xfId="0" applyFont="1" applyFill="1" applyBorder="1" applyAlignment="1">
      <alignment vertical="center"/>
    </xf>
    <xf numFmtId="0" fontId="16" fillId="3" borderId="2" xfId="0" applyFont="1" applyFill="1" applyBorder="1" applyAlignment="1">
      <alignment vertical="center"/>
    </xf>
    <xf numFmtId="0" fontId="12" fillId="0" borderId="0" xfId="0" applyFont="1" applyAlignment="1" applyProtection="1">
      <alignment horizontal="center" vertical="center"/>
      <protection locked="0"/>
    </xf>
    <xf numFmtId="0" fontId="11" fillId="3" borderId="38" xfId="0" applyFont="1" applyFill="1" applyBorder="1" applyAlignment="1">
      <alignment horizontal="center"/>
    </xf>
    <xf numFmtId="0" fontId="12" fillId="3" borderId="39" xfId="0" applyFont="1" applyFill="1" applyBorder="1" applyAlignment="1">
      <alignment horizontal="center"/>
    </xf>
    <xf numFmtId="0" fontId="12" fillId="3" borderId="38" xfId="0" applyFont="1" applyFill="1" applyBorder="1" applyAlignment="1">
      <alignment horizontal="center"/>
    </xf>
    <xf numFmtId="0" fontId="12" fillId="6" borderId="0" xfId="0" applyFont="1" applyFill="1" applyAlignment="1">
      <alignment horizontal="center"/>
    </xf>
    <xf numFmtId="0" fontId="12" fillId="0" borderId="6" xfId="0" applyFont="1" applyBorder="1" applyAlignment="1">
      <alignment horizontal="center" vertical="center"/>
    </xf>
    <xf numFmtId="0" fontId="12" fillId="0" borderId="6" xfId="0" applyFont="1" applyBorder="1" applyAlignment="1">
      <alignment vertical="center"/>
    </xf>
    <xf numFmtId="1" fontId="16" fillId="0" borderId="6" xfId="0" applyNumberFormat="1" applyFont="1" applyBorder="1" applyAlignment="1">
      <alignment horizontal="center" vertical="center"/>
    </xf>
    <xf numFmtId="0" fontId="12" fillId="0" borderId="14" xfId="0" applyFont="1" applyBorder="1" applyAlignment="1">
      <alignment vertical="center"/>
    </xf>
    <xf numFmtId="0" fontId="12" fillId="0" borderId="14" xfId="0" applyFont="1" applyBorder="1" applyAlignment="1">
      <alignment horizontal="left" vertical="center"/>
    </xf>
    <xf numFmtId="0" fontId="16" fillId="8" borderId="6" xfId="0" applyFont="1" applyFill="1" applyBorder="1" applyAlignment="1">
      <alignment horizontal="center" vertical="center"/>
    </xf>
    <xf numFmtId="0" fontId="16" fillId="4" borderId="6" xfId="0" applyFont="1" applyFill="1" applyBorder="1" applyAlignment="1">
      <alignment horizontal="center" vertical="center"/>
    </xf>
    <xf numFmtId="0" fontId="16" fillId="9" borderId="6" xfId="0" applyFont="1" applyFill="1" applyBorder="1" applyAlignment="1">
      <alignment horizontal="center" vertical="center"/>
    </xf>
    <xf numFmtId="0" fontId="16" fillId="0" borderId="11" xfId="0" applyFont="1" applyBorder="1" applyAlignment="1">
      <alignment horizontal="right" vertical="center" indent="1"/>
    </xf>
    <xf numFmtId="0" fontId="16" fillId="0" borderId="14" xfId="0" applyFont="1" applyBorder="1" applyAlignment="1">
      <alignment horizontal="right" vertical="center" indent="1"/>
    </xf>
    <xf numFmtId="10" fontId="16" fillId="0" borderId="6" xfId="0" applyNumberFormat="1" applyFont="1" applyBorder="1" applyAlignment="1">
      <alignment horizontal="center" vertical="center"/>
    </xf>
    <xf numFmtId="0" fontId="45" fillId="0" borderId="6" xfId="0" applyFont="1" applyBorder="1" applyAlignment="1">
      <alignment horizontal="center" vertical="center"/>
    </xf>
    <xf numFmtId="0" fontId="11" fillId="3" borderId="16" xfId="0" applyFont="1" applyFill="1" applyBorder="1"/>
    <xf numFmtId="0" fontId="12" fillId="3" borderId="13" xfId="0" applyFont="1" applyFill="1" applyBorder="1"/>
    <xf numFmtId="0" fontId="12" fillId="3" borderId="16" xfId="0" applyFont="1" applyFill="1" applyBorder="1" applyAlignment="1">
      <alignment horizontal="center"/>
    </xf>
    <xf numFmtId="0" fontId="11" fillId="6" borderId="0" xfId="0" applyFont="1" applyFill="1" applyAlignment="1">
      <alignment vertical="center"/>
    </xf>
    <xf numFmtId="0" fontId="12" fillId="3" borderId="5" xfId="0" applyFont="1" applyFill="1" applyBorder="1" applyAlignment="1">
      <alignment vertical="center"/>
    </xf>
    <xf numFmtId="0" fontId="12" fillId="6" borderId="0" xfId="0" applyFont="1" applyFill="1" applyAlignment="1">
      <alignment horizontal="center" vertical="center"/>
    </xf>
    <xf numFmtId="10" fontId="46" fillId="0" borderId="6" xfId="0" applyNumberFormat="1" applyFont="1" applyBorder="1" applyAlignment="1">
      <alignment horizontal="center" vertical="center"/>
    </xf>
    <xf numFmtId="0" fontId="12" fillId="3" borderId="20" xfId="0" applyFont="1" applyFill="1" applyBorder="1" applyAlignment="1" applyProtection="1">
      <alignment horizontal="center" vertical="center" wrapText="1"/>
      <protection locked="0"/>
    </xf>
    <xf numFmtId="0" fontId="14" fillId="3" borderId="20" xfId="1" applyFont="1" applyFill="1" applyBorder="1" applyAlignment="1" applyProtection="1">
      <alignment horizontal="left" vertical="center" wrapText="1" indent="1"/>
      <protection locked="0"/>
    </xf>
    <xf numFmtId="0" fontId="12" fillId="3" borderId="8" xfId="0" applyFont="1" applyFill="1" applyBorder="1" applyAlignment="1" applyProtection="1">
      <alignment horizontal="center" vertical="center" wrapText="1"/>
      <protection locked="0"/>
    </xf>
    <xf numFmtId="0" fontId="14" fillId="3" borderId="11" xfId="0" applyFont="1" applyFill="1" applyBorder="1" applyAlignment="1" applyProtection="1">
      <alignment horizontal="left" vertical="center" wrapText="1" indent="1"/>
      <protection locked="0"/>
    </xf>
    <xf numFmtId="0" fontId="14" fillId="3" borderId="6" xfId="1" applyFont="1" applyFill="1" applyBorder="1" applyAlignment="1" applyProtection="1">
      <alignment horizontal="left" vertical="center" wrapText="1" indent="1"/>
      <protection locked="0"/>
    </xf>
    <xf numFmtId="0" fontId="12" fillId="3" borderId="24" xfId="0" applyFont="1" applyFill="1" applyBorder="1" applyAlignment="1" applyProtection="1">
      <alignment horizontal="center" vertical="center" wrapText="1"/>
      <protection locked="0"/>
    </xf>
    <xf numFmtId="0" fontId="14" fillId="3" borderId="44" xfId="1" applyFont="1" applyFill="1" applyBorder="1" applyAlignment="1" applyProtection="1">
      <alignment horizontal="left" vertical="center" wrapText="1" indent="1"/>
      <protection locked="0"/>
    </xf>
    <xf numFmtId="0" fontId="14" fillId="3" borderId="41" xfId="1" applyFont="1" applyFill="1" applyBorder="1" applyAlignment="1" applyProtection="1">
      <alignment horizontal="left" vertical="center" wrapText="1" indent="1"/>
      <protection locked="0"/>
    </xf>
    <xf numFmtId="0" fontId="12" fillId="3" borderId="11" xfId="0" applyFont="1" applyFill="1" applyBorder="1" applyAlignment="1" applyProtection="1">
      <alignment horizontal="center" vertical="center" wrapText="1"/>
      <protection locked="0"/>
    </xf>
    <xf numFmtId="0" fontId="12" fillId="3" borderId="6" xfId="0" applyFont="1" applyFill="1" applyBorder="1" applyAlignment="1" applyProtection="1">
      <alignment horizontal="center" vertical="center" wrapText="1"/>
      <protection locked="0"/>
    </xf>
    <xf numFmtId="0" fontId="14" fillId="3" borderId="11" xfId="1" applyFont="1" applyFill="1" applyBorder="1" applyAlignment="1" applyProtection="1">
      <alignment horizontal="left" vertical="center" wrapText="1" indent="1"/>
      <protection locked="0"/>
    </xf>
    <xf numFmtId="0" fontId="14" fillId="3" borderId="33" xfId="1" applyFont="1" applyFill="1" applyBorder="1" applyAlignment="1" applyProtection="1">
      <alignment horizontal="left" vertical="center" wrapText="1" indent="1"/>
      <protection locked="0"/>
    </xf>
    <xf numFmtId="0" fontId="12" fillId="3" borderId="41" xfId="0" applyFont="1" applyFill="1" applyBorder="1" applyAlignment="1" applyProtection="1">
      <alignment horizontal="center" vertical="center" wrapText="1"/>
      <protection locked="0"/>
    </xf>
    <xf numFmtId="0" fontId="14" fillId="3" borderId="51" xfId="1" applyFont="1" applyFill="1" applyBorder="1" applyAlignment="1" applyProtection="1">
      <alignment horizontal="left" vertical="center" wrapText="1" indent="1"/>
      <protection locked="0"/>
    </xf>
    <xf numFmtId="0" fontId="12" fillId="3" borderId="15" xfId="0" applyFont="1" applyFill="1" applyBorder="1" applyAlignment="1" applyProtection="1">
      <alignment horizontal="center" vertical="center" wrapText="1"/>
      <protection locked="0"/>
    </xf>
    <xf numFmtId="0" fontId="14" fillId="3" borderId="15" xfId="0" applyFont="1" applyFill="1" applyBorder="1" applyAlignment="1" applyProtection="1">
      <alignment horizontal="left" vertical="center" wrapText="1" indent="2"/>
      <protection locked="0"/>
    </xf>
    <xf numFmtId="0" fontId="12" fillId="3" borderId="33"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left" vertical="center" wrapText="1" indent="2"/>
      <protection locked="0"/>
    </xf>
    <xf numFmtId="0" fontId="14" fillId="3" borderId="8" xfId="1" applyFont="1" applyFill="1" applyBorder="1" applyAlignment="1" applyProtection="1">
      <alignment horizontal="left" vertical="center" wrapText="1" indent="1"/>
      <protection locked="0"/>
    </xf>
    <xf numFmtId="0" fontId="14" fillId="3" borderId="11" xfId="0" applyFont="1" applyFill="1" applyBorder="1" applyAlignment="1" applyProtection="1">
      <alignment horizontal="left" vertical="center" wrapText="1" indent="2"/>
      <protection locked="0"/>
    </xf>
    <xf numFmtId="0" fontId="14" fillId="3" borderId="6" xfId="0" applyFont="1" applyFill="1" applyBorder="1" applyAlignment="1" applyProtection="1">
      <alignment horizontal="left" vertical="center" wrapText="1" indent="2"/>
      <protection locked="0"/>
    </xf>
    <xf numFmtId="2" fontId="31" fillId="11" borderId="34" xfId="0" applyNumberFormat="1" applyFont="1" applyFill="1" applyBorder="1" applyAlignment="1">
      <alignment horizontal="center" vertical="center" wrapText="1"/>
    </xf>
    <xf numFmtId="2" fontId="31" fillId="11" borderId="35" xfId="0" applyNumberFormat="1" applyFont="1" applyFill="1" applyBorder="1" applyAlignment="1">
      <alignment horizontal="center" vertical="center" wrapText="1"/>
    </xf>
    <xf numFmtId="2" fontId="31" fillId="11" borderId="36" xfId="0" applyNumberFormat="1" applyFont="1" applyFill="1" applyBorder="1" applyAlignment="1">
      <alignment horizontal="center" vertical="center" wrapText="1"/>
    </xf>
    <xf numFmtId="2" fontId="32" fillId="11" borderId="34" xfId="0" applyNumberFormat="1" applyFont="1" applyFill="1" applyBorder="1" applyAlignment="1">
      <alignment horizontal="center" vertical="center" wrapText="1"/>
    </xf>
    <xf numFmtId="2" fontId="32" fillId="11" borderId="35" xfId="0" applyNumberFormat="1" applyFont="1" applyFill="1" applyBorder="1" applyAlignment="1">
      <alignment horizontal="center" vertical="center" wrapText="1"/>
    </xf>
    <xf numFmtId="2" fontId="32" fillId="11" borderId="45" xfId="0" applyNumberFormat="1" applyFont="1" applyFill="1" applyBorder="1" applyAlignment="1">
      <alignment horizontal="center" vertical="center" wrapText="1"/>
    </xf>
    <xf numFmtId="2" fontId="32" fillId="11" borderId="36" xfId="0" applyNumberFormat="1" applyFont="1" applyFill="1" applyBorder="1" applyAlignment="1">
      <alignment horizontal="center" vertical="center" wrapText="1"/>
    </xf>
    <xf numFmtId="0" fontId="25" fillId="11" borderId="31" xfId="0" applyFont="1" applyFill="1" applyBorder="1" applyAlignment="1" applyProtection="1">
      <alignment horizontal="center" vertical="center"/>
      <protection hidden="1"/>
    </xf>
    <xf numFmtId="0" fontId="25" fillId="11" borderId="31" xfId="0" applyFont="1" applyFill="1" applyBorder="1" applyAlignment="1" applyProtection="1">
      <alignment horizontal="center" vertical="center" wrapText="1"/>
      <protection hidden="1"/>
    </xf>
    <xf numFmtId="0" fontId="25" fillId="11" borderId="27" xfId="0" applyFont="1" applyFill="1" applyBorder="1" applyAlignment="1" applyProtection="1">
      <alignment horizontal="center" vertical="center" wrapText="1"/>
      <protection hidden="1"/>
    </xf>
    <xf numFmtId="0" fontId="14" fillId="0" borderId="8" xfId="0" applyFont="1" applyBorder="1" applyAlignment="1" applyProtection="1">
      <alignment horizontal="left" vertical="center" wrapText="1" indent="1"/>
      <protection hidden="1"/>
    </xf>
    <xf numFmtId="0" fontId="25" fillId="0" borderId="8" xfId="0" applyFont="1" applyBorder="1" applyAlignment="1" applyProtection="1">
      <alignment horizontal="left" vertical="center" wrapText="1" indent="1"/>
      <protection hidden="1"/>
    </xf>
    <xf numFmtId="0" fontId="14" fillId="0" borderId="8" xfId="0" applyFont="1" applyBorder="1" applyAlignment="1" applyProtection="1">
      <alignment horizontal="left" vertical="center" wrapText="1" indent="2"/>
      <protection hidden="1"/>
    </xf>
    <xf numFmtId="0" fontId="0" fillId="3" borderId="0" xfId="0" applyFill="1" applyProtection="1">
      <protection hidden="1"/>
    </xf>
    <xf numFmtId="0" fontId="8" fillId="3" borderId="0" xfId="0" applyFont="1" applyFill="1" applyProtection="1">
      <protection hidden="1"/>
    </xf>
    <xf numFmtId="0" fontId="10" fillId="0" borderId="0" xfId="0" applyFont="1" applyAlignment="1">
      <alignment vertical="center"/>
    </xf>
    <xf numFmtId="0" fontId="12" fillId="3" borderId="13" xfId="0" applyFont="1" applyFill="1" applyBorder="1" applyAlignment="1">
      <alignment horizontal="center"/>
    </xf>
    <xf numFmtId="0" fontId="16" fillId="6" borderId="13" xfId="0" applyFont="1" applyFill="1" applyBorder="1" applyAlignment="1">
      <alignment horizontal="center" vertical="center"/>
    </xf>
    <xf numFmtId="0" fontId="12" fillId="0" borderId="38" xfId="0" applyFont="1" applyBorder="1" applyAlignment="1">
      <alignment horizontal="center" vertical="center"/>
    </xf>
    <xf numFmtId="0" fontId="12" fillId="0" borderId="0" xfId="0" applyFont="1" applyAlignment="1">
      <alignment horizontal="center" vertical="center"/>
    </xf>
    <xf numFmtId="0" fontId="12" fillId="0" borderId="39" xfId="0" applyFont="1" applyBorder="1" applyAlignment="1">
      <alignment horizontal="center" vertical="center"/>
    </xf>
    <xf numFmtId="0" fontId="12" fillId="0" borderId="16" xfId="0" applyFont="1" applyBorder="1" applyAlignment="1">
      <alignment horizontal="center" vertical="center"/>
    </xf>
    <xf numFmtId="0" fontId="12" fillId="0" borderId="13" xfId="0" applyFont="1" applyBorder="1" applyAlignment="1">
      <alignment horizontal="center" vertical="center"/>
    </xf>
    <xf numFmtId="0" fontId="12" fillId="0" borderId="9" xfId="0" applyFont="1" applyBorder="1" applyAlignment="1">
      <alignment horizontal="center" vertical="center"/>
    </xf>
    <xf numFmtId="0" fontId="16" fillId="0" borderId="11" xfId="0" applyFont="1" applyBorder="1" applyAlignment="1">
      <alignment horizontal="right" vertical="center" indent="1"/>
    </xf>
    <xf numFmtId="0" fontId="16" fillId="0" borderId="14" xfId="0" applyFont="1" applyBorder="1" applyAlignment="1">
      <alignment horizontal="right" vertical="center" indent="1"/>
    </xf>
    <xf numFmtId="0" fontId="12" fillId="0" borderId="11" xfId="0" applyFont="1" applyBorder="1" applyAlignment="1">
      <alignment horizontal="right" vertical="center" indent="1"/>
    </xf>
    <xf numFmtId="0" fontId="12" fillId="0" borderId="10" xfId="0" applyFont="1" applyBorder="1" applyAlignment="1">
      <alignment horizontal="right" vertical="center" indent="1"/>
    </xf>
    <xf numFmtId="0" fontId="11" fillId="3" borderId="17" xfId="0" applyFont="1" applyFill="1" applyBorder="1" applyAlignment="1">
      <alignment horizontal="center" vertical="center"/>
    </xf>
    <xf numFmtId="0" fontId="11" fillId="3" borderId="18" xfId="0" applyFont="1" applyFill="1" applyBorder="1" applyAlignment="1">
      <alignment horizontal="center" vertical="center"/>
    </xf>
    <xf numFmtId="0" fontId="11" fillId="3" borderId="19" xfId="0" applyFont="1" applyFill="1" applyBorder="1" applyAlignment="1">
      <alignment horizontal="center" vertical="center"/>
    </xf>
    <xf numFmtId="0" fontId="11" fillId="3" borderId="18" xfId="0" applyFont="1" applyFill="1" applyBorder="1" applyAlignment="1">
      <alignment horizontal="center"/>
    </xf>
    <xf numFmtId="0" fontId="11" fillId="3" borderId="19" xfId="0" applyFont="1" applyFill="1" applyBorder="1" applyAlignment="1">
      <alignment horizontal="center"/>
    </xf>
    <xf numFmtId="0" fontId="11" fillId="3" borderId="1" xfId="0" applyFont="1" applyFill="1" applyBorder="1" applyAlignment="1">
      <alignment horizontal="center"/>
    </xf>
    <xf numFmtId="0" fontId="11" fillId="3" borderId="2" xfId="0" applyFont="1" applyFill="1" applyBorder="1" applyAlignment="1">
      <alignment horizontal="center"/>
    </xf>
    <xf numFmtId="0" fontId="16" fillId="7" borderId="6" xfId="0" applyFont="1" applyFill="1" applyBorder="1" applyAlignment="1" applyProtection="1">
      <alignment horizontal="center" vertical="center"/>
      <protection hidden="1"/>
    </xf>
    <xf numFmtId="0" fontId="31" fillId="3" borderId="6" xfId="0" applyFont="1" applyFill="1" applyBorder="1" applyAlignment="1" applyProtection="1">
      <alignment horizontal="left" vertical="center" wrapText="1" indent="2"/>
      <protection locked="0"/>
    </xf>
    <xf numFmtId="0" fontId="40" fillId="3" borderId="12" xfId="0" applyFont="1" applyFill="1" applyBorder="1" applyAlignment="1" applyProtection="1">
      <alignment horizontal="center" vertical="center"/>
      <protection locked="0"/>
    </xf>
    <xf numFmtId="0" fontId="40" fillId="3" borderId="37" xfId="0" applyFont="1" applyFill="1" applyBorder="1" applyAlignment="1" applyProtection="1">
      <alignment horizontal="center" vertical="center"/>
      <protection locked="0"/>
    </xf>
    <xf numFmtId="0" fontId="11" fillId="3" borderId="15" xfId="0" applyFont="1" applyFill="1" applyBorder="1" applyAlignment="1" applyProtection="1">
      <alignment horizontal="center"/>
      <protection locked="0"/>
    </xf>
    <xf numFmtId="0" fontId="11" fillId="3" borderId="38" xfId="0" applyFont="1" applyFill="1" applyBorder="1" applyAlignment="1" applyProtection="1">
      <alignment horizontal="center"/>
      <protection locked="0"/>
    </xf>
    <xf numFmtId="0" fontId="11" fillId="3" borderId="16" xfId="0" applyFont="1" applyFill="1" applyBorder="1" applyAlignment="1" applyProtection="1">
      <alignment horizontal="center"/>
      <protection locked="0"/>
    </xf>
    <xf numFmtId="0" fontId="16" fillId="3" borderId="13" xfId="0" applyFont="1" applyFill="1" applyBorder="1" applyAlignment="1" applyProtection="1">
      <alignment horizontal="center" vertical="center"/>
      <protection locked="0"/>
    </xf>
    <xf numFmtId="0" fontId="16" fillId="7" borderId="6" xfId="0" applyFont="1" applyFill="1" applyBorder="1" applyAlignment="1">
      <alignment horizontal="center" vertical="center"/>
    </xf>
    <xf numFmtId="0" fontId="12" fillId="0" borderId="11" xfId="0" applyFont="1" applyBorder="1" applyAlignment="1" applyProtection="1">
      <alignment horizontal="right" vertical="center" indent="1"/>
      <protection locked="0"/>
    </xf>
    <xf numFmtId="0" fontId="12" fillId="0" borderId="10" xfId="0" applyFont="1" applyBorder="1" applyAlignment="1" applyProtection="1">
      <alignment horizontal="right" vertical="center" indent="1"/>
      <protection locked="0"/>
    </xf>
    <xf numFmtId="0" fontId="16" fillId="0" borderId="11" xfId="0" applyFont="1" applyBorder="1" applyAlignment="1" applyProtection="1">
      <alignment horizontal="right" vertical="center" indent="1"/>
      <protection locked="0"/>
    </xf>
    <xf numFmtId="0" fontId="16" fillId="0" borderId="14" xfId="0" applyFont="1" applyBorder="1" applyAlignment="1" applyProtection="1">
      <alignment horizontal="right" vertical="center" indent="1"/>
      <protection locked="0"/>
    </xf>
    <xf numFmtId="0" fontId="14" fillId="7" borderId="6" xfId="0" applyFont="1" applyFill="1" applyBorder="1" applyAlignment="1">
      <alignment horizontal="right" vertical="center" indent="1"/>
    </xf>
    <xf numFmtId="2" fontId="41" fillId="3" borderId="6" xfId="0" quotePrefix="1" applyNumberFormat="1" applyFont="1" applyFill="1" applyBorder="1" applyAlignment="1">
      <alignment horizontal="center" vertical="center"/>
    </xf>
    <xf numFmtId="0" fontId="11" fillId="3" borderId="3" xfId="0" applyFont="1" applyFill="1" applyBorder="1" applyAlignment="1">
      <alignment horizontal="center"/>
    </xf>
    <xf numFmtId="0" fontId="11" fillId="3" borderId="5" xfId="0" applyFont="1" applyFill="1" applyBorder="1" applyAlignment="1">
      <alignment horizontal="center"/>
    </xf>
    <xf numFmtId="0" fontId="12" fillId="3" borderId="5" xfId="0" applyFont="1" applyFill="1" applyBorder="1" applyAlignment="1">
      <alignment horizontal="center" vertical="center"/>
    </xf>
    <xf numFmtId="0" fontId="11" fillId="3" borderId="4" xfId="0" applyFont="1" applyFill="1" applyBorder="1" applyAlignment="1">
      <alignment horizontal="center"/>
    </xf>
    <xf numFmtId="0" fontId="11" fillId="3" borderId="17" xfId="0" applyFont="1" applyFill="1" applyBorder="1" applyAlignment="1">
      <alignment horizontal="center"/>
    </xf>
    <xf numFmtId="0" fontId="11" fillId="3" borderId="1"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39" xfId="0" applyFont="1" applyFill="1" applyBorder="1" applyAlignment="1">
      <alignment horizontal="center"/>
    </xf>
    <xf numFmtId="0" fontId="11" fillId="3" borderId="9" xfId="0" applyFont="1" applyFill="1" applyBorder="1" applyAlignment="1">
      <alignment horizont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6" borderId="2" xfId="0" applyFont="1" applyFill="1" applyBorder="1" applyAlignment="1">
      <alignment horizontal="center"/>
    </xf>
    <xf numFmtId="0" fontId="11" fillId="6" borderId="0" xfId="0" applyFont="1" applyFill="1" applyAlignment="1">
      <alignment horizontal="center"/>
    </xf>
    <xf numFmtId="0" fontId="18" fillId="6" borderId="27" xfId="0" applyFont="1" applyFill="1" applyBorder="1" applyAlignment="1">
      <alignment horizontal="center" vertical="center"/>
    </xf>
    <xf numFmtId="0" fontId="12" fillId="3" borderId="1" xfId="0" applyFont="1" applyFill="1" applyBorder="1" applyAlignment="1">
      <alignment horizontal="center"/>
    </xf>
    <xf numFmtId="0" fontId="12" fillId="3" borderId="2" xfId="0" applyFont="1" applyFill="1" applyBorder="1" applyAlignment="1">
      <alignment horizontal="center"/>
    </xf>
    <xf numFmtId="0" fontId="12" fillId="3" borderId="3" xfId="0" applyFont="1" applyFill="1" applyBorder="1" applyAlignment="1">
      <alignment horizontal="center"/>
    </xf>
    <xf numFmtId="0" fontId="12" fillId="3" borderId="4" xfId="0" applyFont="1" applyFill="1" applyBorder="1" applyAlignment="1">
      <alignment horizontal="center"/>
    </xf>
    <xf numFmtId="0" fontId="44" fillId="3" borderId="5" xfId="0" applyFont="1" applyFill="1" applyBorder="1" applyAlignment="1">
      <alignment horizontal="center"/>
    </xf>
    <xf numFmtId="0" fontId="11" fillId="3" borderId="15" xfId="0" applyFont="1" applyFill="1" applyBorder="1" applyAlignment="1">
      <alignment horizontal="center"/>
    </xf>
    <xf numFmtId="0" fontId="11" fillId="3" borderId="12" xfId="0" applyFont="1" applyFill="1" applyBorder="1" applyAlignment="1">
      <alignment horizontal="center"/>
    </xf>
    <xf numFmtId="0" fontId="11" fillId="3" borderId="37" xfId="0" applyFont="1" applyFill="1" applyBorder="1" applyAlignment="1">
      <alignment horizontal="center"/>
    </xf>
    <xf numFmtId="0" fontId="12" fillId="3" borderId="15" xfId="0" applyFont="1" applyFill="1" applyBorder="1" applyAlignment="1" applyProtection="1">
      <alignment horizontal="center"/>
      <protection locked="0"/>
    </xf>
    <xf numFmtId="0" fontId="12" fillId="3" borderId="12" xfId="0" applyFont="1" applyFill="1" applyBorder="1" applyAlignment="1" applyProtection="1">
      <alignment horizontal="center"/>
      <protection locked="0"/>
    </xf>
    <xf numFmtId="0" fontId="12" fillId="3" borderId="37" xfId="0" applyFont="1" applyFill="1" applyBorder="1" applyAlignment="1" applyProtection="1">
      <alignment horizontal="center"/>
      <protection locked="0"/>
    </xf>
    <xf numFmtId="0" fontId="11" fillId="3" borderId="38" xfId="0" applyFont="1" applyFill="1" applyBorder="1" applyAlignment="1">
      <alignment horizontal="center"/>
    </xf>
    <xf numFmtId="0" fontId="12" fillId="3" borderId="39" xfId="0" applyFont="1" applyFill="1" applyBorder="1" applyAlignment="1">
      <alignment horizontal="center"/>
    </xf>
    <xf numFmtId="0" fontId="12" fillId="3" borderId="38" xfId="0" applyFont="1" applyFill="1" applyBorder="1" applyAlignment="1">
      <alignment horizontal="center"/>
    </xf>
    <xf numFmtId="0" fontId="16" fillId="3" borderId="2" xfId="0" applyFont="1" applyFill="1" applyBorder="1" applyAlignment="1">
      <alignment horizontal="center" vertical="center"/>
    </xf>
    <xf numFmtId="0" fontId="16" fillId="3" borderId="0" xfId="0" applyFont="1" applyFill="1" applyAlignment="1">
      <alignment horizontal="center" vertical="center"/>
    </xf>
    <xf numFmtId="0" fontId="16" fillId="3" borderId="12" xfId="0" applyFont="1" applyFill="1" applyBorder="1" applyAlignment="1">
      <alignment horizontal="center" vertical="center"/>
    </xf>
    <xf numFmtId="0" fontId="11" fillId="6" borderId="1" xfId="0" applyFont="1" applyFill="1" applyBorder="1" applyAlignment="1">
      <alignment horizontal="center"/>
    </xf>
    <xf numFmtId="0" fontId="43" fillId="0" borderId="6" xfId="0" applyFont="1" applyBorder="1" applyAlignment="1">
      <alignment horizontal="center" vertical="center" wrapText="1"/>
    </xf>
    <xf numFmtId="0" fontId="43" fillId="0" borderId="6" xfId="0" applyFont="1" applyBorder="1" applyAlignment="1">
      <alignment horizontal="center" vertical="center"/>
    </xf>
    <xf numFmtId="0" fontId="16" fillId="7" borderId="11" xfId="0" applyFont="1" applyFill="1" applyBorder="1" applyAlignment="1">
      <alignment horizontal="center" vertical="center"/>
    </xf>
    <xf numFmtId="0" fontId="16" fillId="7" borderId="14" xfId="0" applyFont="1" applyFill="1" applyBorder="1" applyAlignment="1">
      <alignment horizontal="center" vertical="center"/>
    </xf>
    <xf numFmtId="0" fontId="16" fillId="7" borderId="10" xfId="0" applyFont="1" applyFill="1" applyBorder="1" applyAlignment="1">
      <alignment horizontal="center" vertical="center"/>
    </xf>
    <xf numFmtId="0" fontId="12" fillId="0" borderId="11"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3" borderId="38" xfId="0" applyFont="1" applyFill="1" applyBorder="1" applyAlignment="1" applyProtection="1">
      <alignment horizontal="center"/>
      <protection locked="0"/>
    </xf>
    <xf numFmtId="0" fontId="12" fillId="0" borderId="11" xfId="0" applyFont="1" applyBorder="1" applyAlignment="1">
      <alignment horizontal="center" vertical="center"/>
    </xf>
    <xf numFmtId="0" fontId="12" fillId="0" borderId="14" xfId="0" applyFont="1" applyBorder="1" applyAlignment="1">
      <alignment horizontal="center" vertical="center"/>
    </xf>
    <xf numFmtId="0" fontId="12" fillId="0" borderId="10" xfId="0" applyFont="1" applyBorder="1" applyAlignment="1">
      <alignment horizontal="center" vertical="center"/>
    </xf>
    <xf numFmtId="0" fontId="12" fillId="3" borderId="43" xfId="0" applyFont="1" applyFill="1" applyBorder="1" applyAlignment="1" applyProtection="1">
      <alignment horizontal="center"/>
      <protection locked="0"/>
    </xf>
    <xf numFmtId="0" fontId="11" fillId="3" borderId="43" xfId="0" applyFont="1" applyFill="1" applyBorder="1" applyAlignment="1" applyProtection="1">
      <alignment horizontal="center"/>
      <protection locked="0"/>
    </xf>
    <xf numFmtId="14" fontId="12" fillId="0" borderId="11" xfId="0" applyNumberFormat="1" applyFont="1" applyBorder="1" applyAlignment="1" applyProtection="1">
      <alignment horizontal="center" vertical="center"/>
      <protection locked="0"/>
    </xf>
    <xf numFmtId="14" fontId="12" fillId="0" borderId="14" xfId="0" applyNumberFormat="1" applyFont="1" applyBorder="1" applyAlignment="1" applyProtection="1">
      <alignment horizontal="center" vertical="center"/>
      <protection locked="0"/>
    </xf>
    <xf numFmtId="14" fontId="12" fillId="0" borderId="10" xfId="0" applyNumberFormat="1" applyFont="1" applyBorder="1" applyAlignment="1" applyProtection="1">
      <alignment horizontal="center" vertical="center"/>
      <protection locked="0"/>
    </xf>
    <xf numFmtId="0" fontId="16" fillId="3" borderId="15" xfId="0" applyFont="1" applyFill="1" applyBorder="1" applyAlignment="1" applyProtection="1">
      <alignment horizontal="center" vertical="center"/>
      <protection locked="0"/>
    </xf>
    <xf numFmtId="0" fontId="16" fillId="3" borderId="12" xfId="0" applyFont="1" applyFill="1" applyBorder="1" applyAlignment="1" applyProtection="1">
      <alignment horizontal="center" vertical="center"/>
      <protection locked="0"/>
    </xf>
    <xf numFmtId="0" fontId="16" fillId="3" borderId="37" xfId="0" applyFont="1" applyFill="1" applyBorder="1" applyAlignment="1" applyProtection="1">
      <alignment horizontal="center" vertical="center"/>
      <protection locked="0"/>
    </xf>
    <xf numFmtId="0" fontId="16" fillId="3" borderId="38" xfId="0" applyFont="1" applyFill="1" applyBorder="1" applyAlignment="1" applyProtection="1">
      <alignment horizontal="center" vertical="center"/>
      <protection locked="0"/>
    </xf>
    <xf numFmtId="0" fontId="16" fillId="3" borderId="0" xfId="0" applyFont="1" applyFill="1" applyAlignment="1" applyProtection="1">
      <alignment horizontal="center" vertical="center"/>
      <protection locked="0"/>
    </xf>
    <xf numFmtId="0" fontId="16" fillId="3" borderId="39" xfId="0" applyFont="1" applyFill="1" applyBorder="1" applyAlignment="1" applyProtection="1">
      <alignment horizontal="center" vertical="center"/>
      <protection locked="0"/>
    </xf>
    <xf numFmtId="0" fontId="16" fillId="3" borderId="16" xfId="0" applyFont="1" applyFill="1" applyBorder="1" applyAlignment="1" applyProtection="1">
      <alignment horizontal="center" vertical="center"/>
      <protection locked="0"/>
    </xf>
    <xf numFmtId="0" fontId="16" fillId="3" borderId="9" xfId="0" applyFont="1" applyFill="1" applyBorder="1" applyAlignment="1" applyProtection="1">
      <alignment horizontal="center" vertical="center"/>
      <protection locked="0"/>
    </xf>
    <xf numFmtId="0" fontId="12" fillId="3" borderId="37" xfId="0" applyFont="1" applyFill="1" applyBorder="1" applyAlignment="1">
      <alignment horizontal="center"/>
    </xf>
    <xf numFmtId="0" fontId="12" fillId="3" borderId="9" xfId="0" applyFont="1" applyFill="1" applyBorder="1" applyAlignment="1">
      <alignment horizontal="center"/>
    </xf>
    <xf numFmtId="0" fontId="12" fillId="3" borderId="15" xfId="0" applyFont="1" applyFill="1" applyBorder="1" applyAlignment="1">
      <alignment horizontal="center"/>
    </xf>
    <xf numFmtId="0" fontId="16" fillId="3" borderId="29" xfId="0" applyFont="1" applyFill="1" applyBorder="1" applyAlignment="1" applyProtection="1">
      <alignment horizontal="center" vertical="center"/>
      <protection locked="0"/>
    </xf>
    <xf numFmtId="0" fontId="12" fillId="3" borderId="16" xfId="0" applyFont="1" applyFill="1" applyBorder="1" applyAlignment="1" applyProtection="1">
      <alignment horizontal="center"/>
      <protection locked="0"/>
    </xf>
    <xf numFmtId="0" fontId="12" fillId="3" borderId="13" xfId="0" applyFont="1" applyFill="1" applyBorder="1" applyAlignment="1" applyProtection="1">
      <alignment horizontal="center"/>
      <protection locked="0"/>
    </xf>
    <xf numFmtId="0" fontId="12" fillId="3" borderId="9" xfId="0" applyFont="1" applyFill="1" applyBorder="1" applyAlignment="1" applyProtection="1">
      <alignment horizontal="center"/>
      <protection locked="0"/>
    </xf>
    <xf numFmtId="0" fontId="12" fillId="3" borderId="5" xfId="0" applyFont="1" applyFill="1" applyBorder="1" applyAlignment="1">
      <alignment horizontal="center"/>
    </xf>
    <xf numFmtId="0" fontId="12" fillId="3" borderId="19" xfId="0" applyFont="1" applyFill="1" applyBorder="1" applyAlignment="1">
      <alignment horizontal="center"/>
    </xf>
    <xf numFmtId="0" fontId="12" fillId="3" borderId="4" xfId="0" applyFont="1" applyFill="1" applyBorder="1" applyAlignment="1" applyProtection="1">
      <alignment horizontal="center"/>
      <protection locked="0"/>
    </xf>
    <xf numFmtId="0" fontId="12" fillId="3" borderId="17" xfId="0" applyFont="1" applyFill="1" applyBorder="1" applyAlignment="1" applyProtection="1">
      <alignment horizontal="center"/>
      <protection locked="0"/>
    </xf>
    <xf numFmtId="0" fontId="12" fillId="3" borderId="1" xfId="0" applyFont="1" applyFill="1" applyBorder="1" applyAlignment="1" applyProtection="1">
      <alignment horizontal="center"/>
      <protection locked="0"/>
    </xf>
    <xf numFmtId="0" fontId="12" fillId="3" borderId="2" xfId="0" applyFont="1" applyFill="1" applyBorder="1" applyAlignment="1" applyProtection="1">
      <alignment horizontal="center"/>
      <protection locked="0"/>
    </xf>
    <xf numFmtId="0" fontId="12" fillId="3" borderId="3" xfId="0" applyFont="1" applyFill="1" applyBorder="1" applyAlignment="1" applyProtection="1">
      <alignment horizontal="center"/>
      <protection locked="0"/>
    </xf>
    <xf numFmtId="0" fontId="12" fillId="3" borderId="43" xfId="0" applyFont="1" applyFill="1" applyBorder="1" applyAlignment="1">
      <alignment horizontal="center"/>
    </xf>
    <xf numFmtId="0" fontId="10" fillId="0" borderId="7" xfId="0" applyFont="1" applyBorder="1" applyAlignment="1">
      <alignment horizontal="center" vertical="center"/>
    </xf>
    <xf numFmtId="0" fontId="10" fillId="0" borderId="43" xfId="0" applyFont="1" applyBorder="1" applyAlignment="1">
      <alignment horizontal="center" vertical="center"/>
    </xf>
    <xf numFmtId="0" fontId="10" fillId="0" borderId="8" xfId="0" applyFont="1" applyBorder="1" applyAlignment="1">
      <alignment horizontal="center" vertical="center"/>
    </xf>
    <xf numFmtId="0" fontId="10" fillId="0" borderId="15" xfId="0" applyFont="1" applyBorder="1" applyAlignment="1">
      <alignment horizontal="center" vertical="center"/>
    </xf>
    <xf numFmtId="0" fontId="10" fillId="0" borderId="37" xfId="0" applyFont="1" applyBorder="1" applyAlignment="1">
      <alignment horizontal="center" vertical="center"/>
    </xf>
    <xf numFmtId="0" fontId="10" fillId="0" borderId="38" xfId="0" applyFont="1" applyBorder="1" applyAlignment="1">
      <alignment horizontal="center" vertical="center"/>
    </xf>
    <xf numFmtId="0" fontId="10" fillId="0" borderId="39" xfId="0" applyFont="1" applyBorder="1" applyAlignment="1">
      <alignment horizontal="center" vertical="center"/>
    </xf>
    <xf numFmtId="0" fontId="10" fillId="0" borderId="16" xfId="0" applyFont="1" applyBorder="1" applyAlignment="1">
      <alignment horizontal="center" vertical="center"/>
    </xf>
    <xf numFmtId="0" fontId="10" fillId="0" borderId="9" xfId="0" applyFont="1" applyBorder="1" applyAlignment="1">
      <alignment horizontal="center" vertical="center"/>
    </xf>
    <xf numFmtId="0" fontId="10" fillId="8" borderId="7" xfId="0" applyFont="1" applyFill="1" applyBorder="1" applyAlignment="1">
      <alignment horizontal="center" vertical="center"/>
    </xf>
    <xf numFmtId="0" fontId="10" fillId="8" borderId="43" xfId="0" applyFont="1" applyFill="1" applyBorder="1" applyAlignment="1">
      <alignment horizontal="center" vertical="center"/>
    </xf>
    <xf numFmtId="0" fontId="10" fillId="8" borderId="8" xfId="0" applyFont="1" applyFill="1" applyBorder="1" applyAlignment="1">
      <alignment horizontal="center" vertical="center"/>
    </xf>
    <xf numFmtId="0" fontId="10" fillId="10" borderId="7" xfId="0" applyFont="1" applyFill="1" applyBorder="1" applyAlignment="1">
      <alignment horizontal="center" vertical="center"/>
    </xf>
    <xf numFmtId="0" fontId="10" fillId="10" borderId="43" xfId="0" applyFont="1" applyFill="1" applyBorder="1" applyAlignment="1">
      <alignment horizontal="center" vertical="center"/>
    </xf>
    <xf numFmtId="0" fontId="10" fillId="10" borderId="8" xfId="0" applyFont="1" applyFill="1" applyBorder="1" applyAlignment="1">
      <alignment horizontal="center" vertical="center"/>
    </xf>
    <xf numFmtId="0" fontId="10" fillId="13" borderId="7" xfId="0" applyFont="1" applyFill="1" applyBorder="1" applyAlignment="1">
      <alignment horizontal="center" vertical="center" wrapText="1"/>
    </xf>
    <xf numFmtId="0" fontId="10" fillId="13" borderId="43" xfId="0" applyFont="1" applyFill="1" applyBorder="1" applyAlignment="1">
      <alignment horizontal="center" vertical="center" wrapText="1"/>
    </xf>
    <xf numFmtId="0" fontId="10" fillId="13" borderId="8" xfId="0" applyFont="1" applyFill="1" applyBorder="1" applyAlignment="1">
      <alignment horizontal="center" vertical="center" wrapText="1"/>
    </xf>
    <xf numFmtId="0" fontId="5" fillId="0" borderId="15"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9" xfId="0" applyFont="1" applyBorder="1" applyAlignment="1">
      <alignment horizontal="center" vertical="center" wrapText="1"/>
    </xf>
    <xf numFmtId="0" fontId="10" fillId="0" borderId="12" xfId="0" applyFont="1" applyBorder="1" applyAlignment="1">
      <alignment horizontal="center" vertical="center"/>
    </xf>
    <xf numFmtId="0" fontId="10" fillId="0" borderId="0" xfId="0" applyFont="1" applyAlignment="1">
      <alignment horizontal="center" vertical="center"/>
    </xf>
    <xf numFmtId="0" fontId="10" fillId="0" borderId="13" xfId="0" applyFont="1" applyBorder="1" applyAlignment="1">
      <alignment horizontal="center" vertical="center"/>
    </xf>
    <xf numFmtId="0" fontId="5" fillId="0" borderId="12" xfId="0" applyFont="1" applyBorder="1" applyAlignment="1">
      <alignment horizontal="center" vertical="center" wrapText="1"/>
    </xf>
    <xf numFmtId="0" fontId="5" fillId="0" borderId="0" xfId="0" applyFont="1" applyAlignment="1">
      <alignment horizontal="center" vertical="center" wrapText="1"/>
    </xf>
    <xf numFmtId="0" fontId="5" fillId="0" borderId="13" xfId="0" applyFont="1" applyBorder="1" applyAlignment="1">
      <alignment horizontal="center" vertical="center" wrapText="1"/>
    </xf>
    <xf numFmtId="0" fontId="47" fillId="0" borderId="15" xfId="0" applyFont="1" applyBorder="1" applyAlignment="1">
      <alignment horizontal="center" vertical="center"/>
    </xf>
    <xf numFmtId="0" fontId="47" fillId="0" borderId="12" xfId="0" applyFont="1" applyBorder="1" applyAlignment="1">
      <alignment horizontal="center" vertical="center"/>
    </xf>
    <xf numFmtId="0" fontId="47" fillId="0" borderId="37" xfId="0" applyFont="1" applyBorder="1" applyAlignment="1">
      <alignment horizontal="center" vertical="center"/>
    </xf>
    <xf numFmtId="0" fontId="47" fillId="0" borderId="38" xfId="0" applyFont="1" applyBorder="1" applyAlignment="1">
      <alignment horizontal="center" vertical="center"/>
    </xf>
    <xf numFmtId="0" fontId="47" fillId="0" borderId="0" xfId="0" applyFont="1" applyAlignment="1">
      <alignment horizontal="center" vertical="center"/>
    </xf>
    <xf numFmtId="0" fontId="47" fillId="0" borderId="39" xfId="0" applyFont="1" applyBorder="1" applyAlignment="1">
      <alignment horizontal="center" vertical="center"/>
    </xf>
    <xf numFmtId="0" fontId="47" fillId="0" borderId="16" xfId="0" applyFont="1" applyBorder="1" applyAlignment="1">
      <alignment horizontal="center" vertical="center"/>
    </xf>
    <xf numFmtId="0" fontId="47" fillId="0" borderId="13" xfId="0" applyFont="1" applyBorder="1" applyAlignment="1">
      <alignment horizontal="center" vertical="center"/>
    </xf>
    <xf numFmtId="0" fontId="47" fillId="0" borderId="9" xfId="0" applyFont="1" applyBorder="1" applyAlignment="1">
      <alignment horizontal="center" vertical="center"/>
    </xf>
    <xf numFmtId="0" fontId="10" fillId="12" borderId="15" xfId="0" applyFont="1" applyFill="1" applyBorder="1" applyAlignment="1">
      <alignment horizontal="center" vertical="center"/>
    </xf>
    <xf numFmtId="0" fontId="10" fillId="12" borderId="12" xfId="0" applyFont="1" applyFill="1" applyBorder="1" applyAlignment="1">
      <alignment horizontal="center" vertical="center"/>
    </xf>
    <xf numFmtId="0" fontId="10" fillId="12" borderId="37" xfId="0" applyFont="1" applyFill="1" applyBorder="1" applyAlignment="1">
      <alignment horizontal="center" vertical="center"/>
    </xf>
    <xf numFmtId="0" fontId="10" fillId="12" borderId="38" xfId="0" applyFont="1" applyFill="1" applyBorder="1" applyAlignment="1">
      <alignment horizontal="center" vertical="center"/>
    </xf>
    <xf numFmtId="0" fontId="10" fillId="12" borderId="0" xfId="0" applyFont="1" applyFill="1" applyAlignment="1">
      <alignment horizontal="center" vertical="center"/>
    </xf>
    <xf numFmtId="0" fontId="10" fillId="12" borderId="39" xfId="0" applyFont="1" applyFill="1" applyBorder="1" applyAlignment="1">
      <alignment horizontal="center" vertical="center"/>
    </xf>
    <xf numFmtId="0" fontId="10" fillId="12" borderId="16" xfId="0" applyFont="1" applyFill="1" applyBorder="1" applyAlignment="1">
      <alignment horizontal="center" vertical="center"/>
    </xf>
    <xf numFmtId="0" fontId="10" fillId="12" borderId="13" xfId="0" applyFont="1" applyFill="1" applyBorder="1" applyAlignment="1">
      <alignment horizontal="center" vertical="center"/>
    </xf>
    <xf numFmtId="0" fontId="10" fillId="12" borderId="9" xfId="0" applyFont="1" applyFill="1" applyBorder="1" applyAlignment="1">
      <alignment horizontal="center" vertical="center"/>
    </xf>
    <xf numFmtId="0" fontId="10" fillId="10" borderId="15" xfId="0" applyFont="1" applyFill="1" applyBorder="1" applyAlignment="1">
      <alignment horizontal="center" vertical="center"/>
    </xf>
    <xf numFmtId="0" fontId="10" fillId="10" borderId="12" xfId="0" applyFont="1" applyFill="1" applyBorder="1" applyAlignment="1">
      <alignment horizontal="center" vertical="center"/>
    </xf>
    <xf numFmtId="0" fontId="10" fillId="10" borderId="37" xfId="0" applyFont="1" applyFill="1" applyBorder="1" applyAlignment="1">
      <alignment horizontal="center" vertical="center"/>
    </xf>
    <xf numFmtId="0" fontId="10" fillId="10" borderId="38" xfId="0" applyFont="1" applyFill="1" applyBorder="1" applyAlignment="1">
      <alignment horizontal="center" vertical="center"/>
    </xf>
    <xf numFmtId="0" fontId="10" fillId="10" borderId="0" xfId="0" applyFont="1" applyFill="1" applyAlignment="1">
      <alignment horizontal="center" vertical="center"/>
    </xf>
    <xf numFmtId="0" fontId="10" fillId="10" borderId="39" xfId="0" applyFont="1" applyFill="1" applyBorder="1" applyAlignment="1">
      <alignment horizontal="center" vertical="center"/>
    </xf>
    <xf numFmtId="0" fontId="10" fillId="10" borderId="16" xfId="0" applyFont="1" applyFill="1" applyBorder="1" applyAlignment="1">
      <alignment horizontal="center" vertical="center"/>
    </xf>
    <xf numFmtId="0" fontId="10" fillId="10" borderId="13" xfId="0" applyFont="1" applyFill="1" applyBorder="1" applyAlignment="1">
      <alignment horizontal="center" vertical="center"/>
    </xf>
    <xf numFmtId="0" fontId="10" fillId="10" borderId="9" xfId="0" applyFont="1" applyFill="1" applyBorder="1" applyAlignment="1">
      <alignment horizontal="center" vertical="center"/>
    </xf>
    <xf numFmtId="0" fontId="10" fillId="8" borderId="15" xfId="0" applyFont="1" applyFill="1" applyBorder="1" applyAlignment="1">
      <alignment horizontal="center" vertical="center"/>
    </xf>
    <xf numFmtId="0" fontId="10" fillId="8" borderId="12" xfId="0" applyFont="1" applyFill="1" applyBorder="1" applyAlignment="1">
      <alignment horizontal="center" vertical="center"/>
    </xf>
    <xf numFmtId="0" fontId="10" fillId="8" borderId="37" xfId="0" applyFont="1" applyFill="1" applyBorder="1" applyAlignment="1">
      <alignment horizontal="center" vertical="center"/>
    </xf>
    <xf numFmtId="0" fontId="10" fillId="8" borderId="38" xfId="0" applyFont="1" applyFill="1" applyBorder="1" applyAlignment="1">
      <alignment horizontal="center" vertical="center"/>
    </xf>
    <xf numFmtId="0" fontId="10" fillId="8" borderId="0" xfId="0" applyFont="1" applyFill="1" applyAlignment="1">
      <alignment horizontal="center" vertical="center"/>
    </xf>
    <xf numFmtId="0" fontId="10" fillId="8" borderId="39" xfId="0" applyFont="1" applyFill="1" applyBorder="1" applyAlignment="1">
      <alignment horizontal="center" vertical="center"/>
    </xf>
    <xf numFmtId="0" fontId="10" fillId="8" borderId="16" xfId="0" applyFont="1" applyFill="1" applyBorder="1" applyAlignment="1">
      <alignment horizontal="center" vertical="center"/>
    </xf>
    <xf numFmtId="0" fontId="10" fillId="8" borderId="13" xfId="0" applyFont="1" applyFill="1" applyBorder="1" applyAlignment="1">
      <alignment horizontal="center" vertical="center"/>
    </xf>
    <xf numFmtId="0" fontId="10" fillId="8" borderId="9" xfId="0" applyFont="1" applyFill="1" applyBorder="1" applyAlignment="1">
      <alignment horizontal="center" vertical="center"/>
    </xf>
    <xf numFmtId="0" fontId="5" fillId="0" borderId="15" xfId="0" applyFont="1" applyBorder="1" applyAlignment="1">
      <alignment horizontal="center" vertical="center"/>
    </xf>
    <xf numFmtId="0" fontId="5" fillId="0" borderId="12" xfId="0" applyFont="1" applyBorder="1" applyAlignment="1">
      <alignment horizontal="center" vertical="center"/>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0" xfId="0" applyFont="1" applyAlignment="1">
      <alignment horizontal="center" vertical="center"/>
    </xf>
    <xf numFmtId="0" fontId="5" fillId="0" borderId="39" xfId="0" applyFont="1" applyBorder="1" applyAlignment="1">
      <alignment horizontal="center" vertical="center"/>
    </xf>
    <xf numFmtId="0" fontId="5" fillId="0" borderId="16" xfId="0" applyFont="1" applyBorder="1" applyAlignment="1">
      <alignment horizontal="center" vertical="center"/>
    </xf>
    <xf numFmtId="0" fontId="5" fillId="0" borderId="13" xfId="0" applyFont="1" applyBorder="1" applyAlignment="1">
      <alignment horizontal="center" vertical="center"/>
    </xf>
    <xf numFmtId="0" fontId="5" fillId="0" borderId="9" xfId="0" applyFont="1" applyBorder="1" applyAlignment="1">
      <alignment horizontal="center" vertical="center"/>
    </xf>
    <xf numFmtId="0" fontId="40" fillId="3" borderId="7" xfId="0" applyFont="1" applyFill="1" applyBorder="1" applyAlignment="1">
      <alignment horizontal="center" vertical="center"/>
    </xf>
    <xf numFmtId="0" fontId="40" fillId="3" borderId="8"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8" xfId="0" applyFont="1" applyFill="1" applyBorder="1" applyAlignment="1">
      <alignment horizontal="center" vertical="center"/>
    </xf>
    <xf numFmtId="0" fontId="38" fillId="6" borderId="0" xfId="0" applyFont="1" applyFill="1" applyAlignment="1">
      <alignment horizontal="center" vertical="center"/>
    </xf>
    <xf numFmtId="0" fontId="42" fillId="2" borderId="11" xfId="0" applyFont="1" applyFill="1" applyBorder="1" applyAlignment="1">
      <alignment horizontal="center" vertical="center"/>
    </xf>
    <xf numFmtId="0" fontId="42" fillId="2" borderId="14" xfId="0" applyFont="1" applyFill="1" applyBorder="1" applyAlignment="1">
      <alignment horizontal="center" vertical="center"/>
    </xf>
    <xf numFmtId="0" fontId="42" fillId="2" borderId="10" xfId="0" applyFont="1" applyFill="1" applyBorder="1" applyAlignment="1">
      <alignment horizontal="center" vertical="center"/>
    </xf>
    <xf numFmtId="0" fontId="35" fillId="0" borderId="7"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18" xfId="0" applyFont="1" applyBorder="1" applyAlignment="1">
      <alignment horizontal="center"/>
    </xf>
    <xf numFmtId="0" fontId="35" fillId="0" borderId="19" xfId="0" applyFont="1" applyBorder="1" applyAlignment="1">
      <alignment horizontal="center"/>
    </xf>
    <xf numFmtId="0" fontId="35" fillId="0" borderId="1" xfId="0" applyFont="1" applyBorder="1" applyAlignment="1">
      <alignment horizontal="center"/>
    </xf>
    <xf numFmtId="0" fontId="35" fillId="0" borderId="2" xfId="0" applyFont="1" applyBorder="1" applyAlignment="1">
      <alignment horizontal="center"/>
    </xf>
    <xf numFmtId="0" fontId="35" fillId="0" borderId="3" xfId="0" applyFont="1" applyBorder="1" applyAlignment="1">
      <alignment horizontal="center"/>
    </xf>
    <xf numFmtId="0" fontId="35" fillId="0" borderId="4" xfId="0" applyFont="1" applyBorder="1" applyAlignment="1">
      <alignment horizontal="center"/>
    </xf>
    <xf numFmtId="0" fontId="35" fillId="0" borderId="17" xfId="0" applyFont="1" applyBorder="1" applyAlignment="1">
      <alignment horizontal="center"/>
    </xf>
    <xf numFmtId="0" fontId="35" fillId="0" borderId="50" xfId="0" applyFont="1" applyBorder="1" applyAlignment="1">
      <alignment horizontal="center"/>
    </xf>
    <xf numFmtId="0" fontId="11" fillId="6" borderId="4" xfId="0" applyFont="1" applyFill="1" applyBorder="1" applyAlignment="1">
      <alignment horizontal="center"/>
    </xf>
    <xf numFmtId="0" fontId="35" fillId="0" borderId="6" xfId="0" applyFont="1" applyBorder="1" applyAlignment="1">
      <alignment horizontal="center" vertical="center" wrapText="1"/>
    </xf>
    <xf numFmtId="0" fontId="39" fillId="0" borderId="4" xfId="0" applyFont="1" applyBorder="1" applyAlignment="1">
      <alignment horizontal="center"/>
    </xf>
    <xf numFmtId="0" fontId="39" fillId="0" borderId="17" xfId="0" applyFont="1" applyBorder="1" applyAlignment="1">
      <alignment horizontal="center"/>
    </xf>
    <xf numFmtId="0" fontId="39" fillId="3" borderId="3" xfId="0" applyFont="1" applyFill="1" applyBorder="1" applyAlignment="1">
      <alignment horizontal="center"/>
    </xf>
    <xf numFmtId="0" fontId="39" fillId="3" borderId="5" xfId="0" applyFont="1" applyFill="1" applyBorder="1" applyAlignment="1">
      <alignment horizontal="center"/>
    </xf>
    <xf numFmtId="0" fontId="40" fillId="3" borderId="1" xfId="0" applyFont="1" applyFill="1" applyBorder="1" applyAlignment="1">
      <alignment horizontal="center"/>
    </xf>
    <xf numFmtId="0" fontId="40" fillId="3" borderId="4" xfId="0" applyFont="1" applyFill="1" applyBorder="1" applyAlignment="1">
      <alignment horizontal="center"/>
    </xf>
    <xf numFmtId="0" fontId="35" fillId="3" borderId="2" xfId="0" applyFont="1" applyFill="1" applyBorder="1" applyAlignment="1">
      <alignment horizontal="center"/>
    </xf>
    <xf numFmtId="0" fontId="35" fillId="3" borderId="0" xfId="0" applyFont="1" applyFill="1" applyAlignment="1">
      <alignment horizontal="center"/>
    </xf>
    <xf numFmtId="0" fontId="35" fillId="3" borderId="18" xfId="0" applyFont="1" applyFill="1" applyBorder="1" applyAlignment="1">
      <alignment horizontal="center"/>
    </xf>
    <xf numFmtId="0" fontId="35" fillId="0" borderId="29" xfId="0" applyFont="1" applyBorder="1" applyAlignment="1">
      <alignment horizontal="center" vertical="center"/>
    </xf>
    <xf numFmtId="10" fontId="40" fillId="0" borderId="7" xfId="0" applyNumberFormat="1" applyFont="1" applyBorder="1" applyAlignment="1" applyProtection="1">
      <alignment horizontal="center" vertical="center"/>
      <protection hidden="1"/>
    </xf>
    <xf numFmtId="10" fontId="40" fillId="0" borderId="8" xfId="0" applyNumberFormat="1" applyFont="1" applyBorder="1" applyAlignment="1" applyProtection="1">
      <alignment horizontal="center" vertical="center"/>
      <protection hidden="1"/>
    </xf>
    <xf numFmtId="1" fontId="35" fillId="0" borderId="7" xfId="0" applyNumberFormat="1" applyFont="1" applyBorder="1" applyAlignment="1">
      <alignment horizontal="center" vertical="center"/>
    </xf>
    <xf numFmtId="1" fontId="35" fillId="0" borderId="8" xfId="0" applyNumberFormat="1" applyFont="1" applyBorder="1" applyAlignment="1">
      <alignment horizontal="center" vertical="center"/>
    </xf>
    <xf numFmtId="1" fontId="35" fillId="0" borderId="37" xfId="0" applyNumberFormat="1" applyFont="1" applyBorder="1" applyAlignment="1">
      <alignment horizontal="center" vertical="center"/>
    </xf>
    <xf numFmtId="1" fontId="35" fillId="0" borderId="9" xfId="0" applyNumberFormat="1" applyFont="1" applyBorder="1" applyAlignment="1">
      <alignment horizontal="center" vertical="center"/>
    </xf>
    <xf numFmtId="1" fontId="35" fillId="0" borderId="12" xfId="0" applyNumberFormat="1" applyFont="1" applyBorder="1" applyAlignment="1">
      <alignment horizontal="center" vertical="center"/>
    </xf>
    <xf numFmtId="1" fontId="35" fillId="0" borderId="13" xfId="0" applyNumberFormat="1" applyFont="1" applyBorder="1" applyAlignment="1">
      <alignment horizontal="center" vertical="center"/>
    </xf>
    <xf numFmtId="0" fontId="35" fillId="0" borderId="2" xfId="0" applyFont="1" applyBorder="1" applyAlignment="1">
      <alignment horizontal="center" vertical="center"/>
    </xf>
    <xf numFmtId="0" fontId="35" fillId="0" borderId="3" xfId="0" applyFont="1" applyBorder="1" applyAlignment="1">
      <alignment horizontal="center" vertical="center"/>
    </xf>
    <xf numFmtId="0" fontId="35" fillId="0" borderId="5" xfId="0" applyFont="1" applyBorder="1" applyAlignment="1">
      <alignment horizontal="center"/>
    </xf>
    <xf numFmtId="0" fontId="35" fillId="3" borderId="5" xfId="0" applyFont="1" applyFill="1" applyBorder="1" applyAlignment="1">
      <alignment horizontal="center"/>
    </xf>
    <xf numFmtId="0" fontId="35" fillId="3" borderId="19" xfId="0" applyFont="1" applyFill="1" applyBorder="1" applyAlignment="1">
      <alignment horizontal="center"/>
    </xf>
    <xf numFmtId="0" fontId="11" fillId="6" borderId="17" xfId="0" applyFont="1" applyFill="1" applyBorder="1" applyAlignment="1">
      <alignment horizontal="center"/>
    </xf>
    <xf numFmtId="0" fontId="11" fillId="0" borderId="18" xfId="0" applyFont="1" applyBorder="1" applyAlignment="1">
      <alignment horizontal="center"/>
    </xf>
    <xf numFmtId="0" fontId="11" fillId="0" borderId="19" xfId="0" applyFont="1" applyBorder="1" applyAlignment="1">
      <alignment horizontal="center"/>
    </xf>
    <xf numFmtId="0" fontId="39" fillId="6" borderId="0" xfId="0" applyFont="1" applyFill="1" applyAlignment="1">
      <alignment horizontal="center"/>
    </xf>
    <xf numFmtId="0" fontId="11" fillId="0" borderId="17" xfId="0" applyFont="1" applyBorder="1" applyAlignment="1">
      <alignment horizontal="center"/>
    </xf>
    <xf numFmtId="0" fontId="39" fillId="0" borderId="5" xfId="0" applyFont="1" applyBorder="1" applyAlignment="1">
      <alignment horizontal="center"/>
    </xf>
    <xf numFmtId="0" fontId="11" fillId="0" borderId="4" xfId="0" applyFont="1" applyBorder="1" applyAlignment="1">
      <alignment horizontal="center"/>
    </xf>
    <xf numFmtId="0" fontId="40" fillId="3" borderId="2" xfId="0" applyFont="1" applyFill="1" applyBorder="1" applyAlignment="1">
      <alignment horizontal="center"/>
    </xf>
    <xf numFmtId="0" fontId="40" fillId="3" borderId="3" xfId="0" applyFont="1" applyFill="1" applyBorder="1" applyAlignment="1">
      <alignment horizontal="center"/>
    </xf>
    <xf numFmtId="0" fontId="11" fillId="0" borderId="5" xfId="0" applyFont="1" applyBorder="1" applyAlignment="1">
      <alignment horizontal="center"/>
    </xf>
    <xf numFmtId="0" fontId="40" fillId="3" borderId="17" xfId="0" applyFont="1" applyFill="1" applyBorder="1" applyAlignment="1">
      <alignment horizontal="center"/>
    </xf>
    <xf numFmtId="0" fontId="35" fillId="3" borderId="3" xfId="0" applyFont="1" applyFill="1" applyBorder="1" applyAlignment="1">
      <alignment horizontal="center"/>
    </xf>
    <xf numFmtId="0" fontId="2" fillId="0" borderId="0" xfId="0" applyFont="1" applyAlignment="1">
      <alignment horizontal="left" vertical="center" wrapText="1"/>
    </xf>
    <xf numFmtId="2" fontId="23" fillId="3" borderId="4" xfId="0" applyNumberFormat="1" applyFont="1" applyFill="1" applyBorder="1" applyAlignment="1">
      <alignment horizontal="left" vertical="center" indent="1"/>
    </xf>
    <xf numFmtId="2" fontId="23" fillId="3" borderId="0" xfId="0" applyNumberFormat="1" applyFont="1" applyFill="1" applyAlignment="1">
      <alignment horizontal="left" vertical="center" indent="1"/>
    </xf>
    <xf numFmtId="2" fontId="23" fillId="3" borderId="5" xfId="0" applyNumberFormat="1" applyFont="1" applyFill="1" applyBorder="1" applyAlignment="1">
      <alignment horizontal="left" vertical="center" indent="1"/>
    </xf>
    <xf numFmtId="0" fontId="12" fillId="3" borderId="32" xfId="0" applyFont="1" applyFill="1" applyBorder="1" applyAlignment="1">
      <alignment horizontal="center" vertical="center"/>
    </xf>
    <xf numFmtId="0" fontId="12" fillId="3" borderId="17" xfId="0" applyFont="1" applyFill="1" applyBorder="1" applyAlignment="1">
      <alignment horizontal="center" vertical="center"/>
    </xf>
    <xf numFmtId="0" fontId="12" fillId="3" borderId="18" xfId="0" applyFont="1" applyFill="1" applyBorder="1" applyAlignment="1">
      <alignment horizontal="center" vertical="center"/>
    </xf>
    <xf numFmtId="0" fontId="12" fillId="3" borderId="19" xfId="0" applyFont="1" applyFill="1" applyBorder="1" applyAlignment="1">
      <alignment horizontal="center" vertical="center"/>
    </xf>
    <xf numFmtId="0" fontId="12" fillId="3" borderId="1" xfId="0" applyFont="1" applyFill="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2" fontId="19" fillId="3" borderId="1" xfId="0" applyNumberFormat="1" applyFont="1" applyFill="1" applyBorder="1" applyAlignment="1">
      <alignment horizontal="left" vertical="center" indent="1"/>
    </xf>
    <xf numFmtId="2" fontId="19" fillId="3" borderId="2" xfId="0" applyNumberFormat="1" applyFont="1" applyFill="1" applyBorder="1" applyAlignment="1">
      <alignment horizontal="left" vertical="center" indent="1"/>
    </xf>
    <xf numFmtId="2" fontId="19" fillId="3" borderId="3" xfId="0" applyNumberFormat="1" applyFont="1" applyFill="1" applyBorder="1" applyAlignment="1">
      <alignment horizontal="left" vertical="center" indent="1"/>
    </xf>
    <xf numFmtId="0" fontId="11" fillId="3" borderId="32" xfId="0" applyFont="1" applyFill="1" applyBorder="1" applyAlignment="1">
      <alignment horizontal="center"/>
    </xf>
    <xf numFmtId="2" fontId="33" fillId="3" borderId="18" xfId="0" applyNumberFormat="1" applyFont="1" applyFill="1" applyBorder="1" applyAlignment="1">
      <alignment horizontal="left" vertical="center"/>
    </xf>
    <xf numFmtId="2" fontId="33" fillId="3" borderId="18" xfId="0" applyNumberFormat="1" applyFont="1" applyFill="1" applyBorder="1" applyAlignment="1">
      <alignment horizontal="left" vertical="center" indent="1"/>
    </xf>
    <xf numFmtId="2" fontId="13" fillId="3" borderId="2" xfId="0" applyNumberFormat="1" applyFont="1" applyFill="1" applyBorder="1" applyAlignment="1">
      <alignment horizontal="left" vertical="center" indent="1"/>
    </xf>
    <xf numFmtId="2" fontId="13" fillId="3" borderId="3" xfId="0" applyNumberFormat="1" applyFont="1" applyFill="1" applyBorder="1" applyAlignment="1">
      <alignment horizontal="left" vertical="center" indent="1"/>
    </xf>
    <xf numFmtId="2" fontId="33" fillId="3" borderId="17" xfId="0" applyNumberFormat="1" applyFont="1" applyFill="1" applyBorder="1" applyAlignment="1">
      <alignment horizontal="left" vertical="center" indent="1"/>
    </xf>
    <xf numFmtId="2" fontId="34" fillId="3" borderId="18" xfId="0" applyNumberFormat="1" applyFont="1" applyFill="1" applyBorder="1" applyAlignment="1">
      <alignment horizontal="left" vertical="center" indent="1"/>
    </xf>
    <xf numFmtId="2" fontId="34" fillId="3" borderId="19" xfId="0" applyNumberFormat="1" applyFont="1" applyFill="1" applyBorder="1" applyAlignment="1">
      <alignment horizontal="left" vertical="center" indent="1"/>
    </xf>
    <xf numFmtId="0" fontId="18" fillId="6" borderId="2" xfId="0" applyFont="1" applyFill="1" applyBorder="1" applyAlignment="1">
      <alignment horizontal="center" vertical="center"/>
    </xf>
    <xf numFmtId="0" fontId="18" fillId="6" borderId="0" xfId="0" applyFont="1" applyFill="1" applyAlignment="1">
      <alignment horizontal="center" vertical="center"/>
    </xf>
    <xf numFmtId="0" fontId="11" fillId="6" borderId="0" xfId="0" applyFont="1" applyFill="1" applyAlignment="1" applyProtection="1">
      <alignment horizontal="center"/>
      <protection hidden="1"/>
    </xf>
    <xf numFmtId="0" fontId="11" fillId="3" borderId="1" xfId="0" applyFont="1" applyFill="1" applyBorder="1" applyAlignment="1" applyProtection="1">
      <alignment horizontal="center"/>
      <protection hidden="1"/>
    </xf>
    <xf numFmtId="0" fontId="11" fillId="3" borderId="2" xfId="0" applyFont="1" applyFill="1" applyBorder="1" applyAlignment="1" applyProtection="1">
      <alignment horizontal="center"/>
      <protection hidden="1"/>
    </xf>
    <xf numFmtId="0" fontId="11" fillId="3" borderId="3" xfId="0" applyFont="1" applyFill="1" applyBorder="1" applyAlignment="1" applyProtection="1">
      <alignment horizontal="center"/>
      <protection hidden="1"/>
    </xf>
    <xf numFmtId="0" fontId="11" fillId="3" borderId="5" xfId="0" applyFont="1" applyFill="1" applyBorder="1" applyAlignment="1" applyProtection="1">
      <alignment horizontal="center"/>
      <protection hidden="1"/>
    </xf>
    <xf numFmtId="0" fontId="11" fillId="3" borderId="19" xfId="0" applyFont="1" applyFill="1" applyBorder="1" applyAlignment="1" applyProtection="1">
      <alignment horizontal="center"/>
      <protection hidden="1"/>
    </xf>
    <xf numFmtId="0" fontId="0" fillId="6" borderId="1" xfId="0" applyFill="1" applyBorder="1" applyAlignment="1" applyProtection="1">
      <alignment horizontal="center"/>
      <protection hidden="1"/>
    </xf>
    <xf numFmtId="0" fontId="0" fillId="6" borderId="2" xfId="0" applyFill="1" applyBorder="1" applyAlignment="1" applyProtection="1">
      <alignment horizontal="center"/>
      <protection hidden="1"/>
    </xf>
    <xf numFmtId="0" fontId="18" fillId="6" borderId="0" xfId="0" applyFont="1" applyFill="1" applyAlignment="1" applyProtection="1">
      <alignment horizontal="center" vertical="center" wrapText="1"/>
      <protection hidden="1"/>
    </xf>
    <xf numFmtId="0" fontId="24" fillId="6" borderId="0" xfId="0" applyFont="1" applyFill="1" applyAlignment="1" applyProtection="1">
      <alignment vertical="center" wrapText="1"/>
      <protection hidden="1"/>
    </xf>
  </cellXfs>
  <cellStyles count="2">
    <cellStyle name="Neutral" xfId="1" builtinId="28"/>
    <cellStyle name="Normal" xfId="0" builtinId="0"/>
  </cellStyles>
  <dxfs count="51">
    <dxf>
      <font>
        <color rgb="FF9C0006"/>
      </font>
      <fill>
        <patternFill>
          <bgColor rgb="FFFFC7CE"/>
        </patternFill>
      </fill>
    </dxf>
    <dxf>
      <font>
        <color rgb="FF9C6500"/>
      </font>
      <fill>
        <patternFill>
          <bgColor rgb="FFFFEB9C"/>
        </patternFill>
      </fill>
    </dxf>
    <dxf>
      <font>
        <color rgb="FF006100"/>
      </font>
      <fill>
        <patternFill>
          <bgColor rgb="FFC6EFCE"/>
        </patternFill>
      </fill>
    </dxf>
    <dxf>
      <fill>
        <patternFill>
          <bgColor theme="5" tint="0.59996337778862885"/>
        </patternFill>
      </fill>
    </dxf>
    <dxf>
      <fill>
        <patternFill>
          <bgColor theme="6" tint="0.59996337778862885"/>
        </patternFill>
      </fill>
    </dxf>
    <dxf>
      <fill>
        <patternFill>
          <bgColor theme="7" tint="0.59996337778862885"/>
        </patternFill>
      </fill>
    </dxf>
    <dxf>
      <fill>
        <patternFill>
          <bgColor theme="8" tint="0.59996337778862885"/>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ill>
        <patternFill>
          <bgColor theme="0"/>
        </patternFill>
      </fill>
    </dxf>
    <dxf>
      <fill>
        <patternFill>
          <bgColor rgb="FFFF0000"/>
        </patternFill>
      </fill>
    </dxf>
    <dxf>
      <fill>
        <patternFill>
          <bgColor rgb="FFFFC000"/>
        </patternFill>
      </fill>
    </dxf>
    <dxf>
      <fill>
        <patternFill>
          <bgColor rgb="FF92D050"/>
        </patternFill>
      </fill>
    </dxf>
    <dxf>
      <fill>
        <patternFill>
          <bgColor rgb="FF00B050"/>
        </patternFill>
      </fill>
    </dxf>
    <dxf>
      <font>
        <color rgb="FF9C0006"/>
      </font>
      <fill>
        <patternFill>
          <bgColor rgb="FFFFC7CE"/>
        </patternFill>
      </fill>
    </dxf>
    <dxf>
      <fill>
        <patternFill>
          <bgColor rgb="FFFF0000"/>
        </patternFill>
      </fill>
    </dxf>
    <dxf>
      <fill>
        <patternFill>
          <bgColor rgb="FFFFC000"/>
        </patternFill>
      </fill>
    </dxf>
    <dxf>
      <fill>
        <patternFill>
          <bgColor rgb="FF92D050"/>
        </patternFill>
      </fill>
    </dxf>
    <dxf>
      <fill>
        <patternFill>
          <bgColor rgb="FF00B050"/>
        </patternFill>
      </fill>
    </dxf>
    <dxf>
      <font>
        <color rgb="FF9C0006"/>
      </font>
      <fill>
        <patternFill>
          <bgColor rgb="FFFFC7CE"/>
        </patternFill>
      </fill>
    </dxf>
    <dxf>
      <font>
        <color rgb="FF9C6500"/>
      </font>
      <fill>
        <patternFill>
          <bgColor rgb="FFFFEB9C"/>
        </patternFill>
      </fill>
    </dxf>
    <dxf>
      <font>
        <color auto="1"/>
      </font>
      <fill>
        <patternFill>
          <bgColor rgb="FFC6EFCE"/>
        </patternFill>
      </fill>
    </dxf>
    <dxf>
      <fill>
        <patternFill>
          <bgColor rgb="FFFF0000"/>
        </patternFill>
      </fill>
    </dxf>
    <dxf>
      <fill>
        <patternFill>
          <bgColor rgb="FFFFC000"/>
        </patternFill>
      </fill>
    </dxf>
    <dxf>
      <fill>
        <patternFill>
          <bgColor rgb="FF92D050"/>
        </patternFill>
      </fill>
    </dxf>
    <dxf>
      <fill>
        <patternFill>
          <bgColor rgb="FF00B050"/>
        </patternFill>
      </fill>
    </dxf>
  </dxfs>
  <tableStyles count="0" defaultTableStyle="TableStyleMedium2" defaultPivotStyle="PivotStyleLight16"/>
  <colors>
    <mruColors>
      <color rgb="FFFFEB9C"/>
      <color rgb="FFC6EFCE"/>
      <color rgb="FFBFBFBF"/>
      <color rgb="FFFCAF26"/>
      <color rgb="FFFFFFFF"/>
      <color rgb="FFFFC7CE"/>
      <color rgb="FF9C0006"/>
      <color rgb="FF9C6500"/>
      <color rgb="FFFFC79C"/>
      <color rgb="FF96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spPr>
            <a:solidFill>
              <a:schemeClr val="accent5">
                <a:lumMod val="40000"/>
                <a:lumOff val="60000"/>
              </a:schemeClr>
            </a:solidFill>
            <a:ln>
              <a:solidFill>
                <a:schemeClr val="tx1"/>
              </a:solidFill>
            </a:ln>
            <a:effectLst/>
          </c:spPr>
          <c:invertIfNegative val="0"/>
          <c:cat>
            <c:strRef>
              <c:f>Data!$A$1:$A$13</c:f>
              <c:strCache>
                <c:ptCount val="13"/>
                <c:pt idx="0">
                  <c:v>Clause 4: Context of the Organization</c:v>
                </c:pt>
                <c:pt idx="2">
                  <c:v>Clause 5: Leadership and Commitment</c:v>
                </c:pt>
                <c:pt idx="4">
                  <c:v>Clause 6: Planning</c:v>
                </c:pt>
                <c:pt idx="6">
                  <c:v>Clause 7: Support</c:v>
                </c:pt>
                <c:pt idx="8">
                  <c:v>Clause 8: Operation</c:v>
                </c:pt>
                <c:pt idx="10">
                  <c:v>Clause 9: Performance Evaluation</c:v>
                </c:pt>
                <c:pt idx="12">
                  <c:v>Clause 10: Improvement </c:v>
                </c:pt>
              </c:strCache>
            </c:strRef>
          </c:cat>
          <c:val>
            <c:numRef>
              <c:f>Data!$B$1:$B$13</c:f>
              <c:numCache>
                <c:formatCode>0.00%</c:formatCode>
                <c:ptCount val="13"/>
                <c:pt idx="0">
                  <c:v>0</c:v>
                </c:pt>
                <c:pt idx="2">
                  <c:v>0</c:v>
                </c:pt>
                <c:pt idx="4">
                  <c:v>0</c:v>
                </c:pt>
                <c:pt idx="6">
                  <c:v>0</c:v>
                </c:pt>
                <c:pt idx="8">
                  <c:v>0</c:v>
                </c:pt>
                <c:pt idx="10">
                  <c:v>0</c:v>
                </c:pt>
                <c:pt idx="12">
                  <c:v>0</c:v>
                </c:pt>
              </c:numCache>
            </c:numRef>
          </c:val>
          <c:extLst>
            <c:ext xmlns:c16="http://schemas.microsoft.com/office/drawing/2014/chart" uri="{C3380CC4-5D6E-409C-BE32-E72D297353CC}">
              <c16:uniqueId val="{00000000-C5FB-418E-A58D-C56996CF156D}"/>
            </c:ext>
          </c:extLst>
        </c:ser>
        <c:dLbls>
          <c:showLegendKey val="0"/>
          <c:showVal val="0"/>
          <c:showCatName val="0"/>
          <c:showSerName val="0"/>
          <c:showPercent val="0"/>
          <c:showBubbleSize val="0"/>
        </c:dLbls>
        <c:gapWidth val="150"/>
        <c:overlap val="100"/>
        <c:axId val="1942350416"/>
        <c:axId val="1942350896"/>
      </c:barChart>
      <c:catAx>
        <c:axId val="1942350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1" i="0" u="none" strike="noStrike" kern="1200" baseline="0">
                <a:solidFill>
                  <a:schemeClr val="dk1"/>
                </a:solidFill>
                <a:latin typeface="+mn-lt"/>
                <a:ea typeface="+mn-ea"/>
                <a:cs typeface="+mn-cs"/>
              </a:defRPr>
            </a:pPr>
            <a:endParaRPr lang="en-US"/>
          </a:p>
        </c:txPr>
        <c:crossAx val="1942350896"/>
        <c:crosses val="autoZero"/>
        <c:auto val="1"/>
        <c:lblAlgn val="ctr"/>
        <c:lblOffset val="100"/>
        <c:noMultiLvlLbl val="0"/>
      </c:catAx>
      <c:valAx>
        <c:axId val="1942350896"/>
        <c:scaling>
          <c:orientation val="minMax"/>
          <c:max val="1"/>
          <c:min val="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400" b="1" i="0" u="none" strike="noStrike" kern="1200" baseline="0">
                <a:solidFill>
                  <a:schemeClr val="dk1"/>
                </a:solidFill>
                <a:latin typeface="+mn-lt"/>
                <a:ea typeface="+mn-ea"/>
                <a:cs typeface="+mn-cs"/>
              </a:defRPr>
            </a:pPr>
            <a:endParaRPr lang="en-US"/>
          </a:p>
        </c:txPr>
        <c:crossAx val="194235041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lt1"/>
    </a:solidFill>
    <a:ln w="25400" cap="flat" cmpd="sng" algn="ctr">
      <a:solidFill>
        <a:schemeClr val="dk1"/>
      </a:solidFill>
      <a:prstDash val="solid"/>
      <a:round/>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21</xdr:col>
      <xdr:colOff>149241</xdr:colOff>
      <xdr:row>1</xdr:row>
      <xdr:rowOff>54429</xdr:rowOff>
    </xdr:from>
    <xdr:to>
      <xdr:col>35</xdr:col>
      <xdr:colOff>571500</xdr:colOff>
      <xdr:row>56</xdr:row>
      <xdr:rowOff>34636</xdr:rowOff>
    </xdr:to>
    <xdr:graphicFrame macro="">
      <xdr:nvGraphicFramePr>
        <xdr:cNvPr id="3" name="Chart 2">
          <a:extLst>
            <a:ext uri="{FF2B5EF4-FFF2-40B4-BE49-F238E27FC236}">
              <a16:creationId xmlns:a16="http://schemas.microsoft.com/office/drawing/2014/main" id="{C30A824B-19BE-4D14-B71B-0992833532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broadwatermouldings-my.sharepoint.com/personal/liam_adcock_broadwater_co_uk/Documents/Documents/Broadwater%20Mouldings%20New%20Supplier%20Audit%2007_05_25.xlsm" TargetMode="External"/><Relationship Id="rId1" Type="http://schemas.openxmlformats.org/officeDocument/2006/relationships/externalLinkPath" Target="https://broadwatermouldings-my.sharepoint.com/personal/liam_adcock_broadwater_co_uk/Documents/Documents/Broadwater%20Mouldings%20New%20Supplier%20Audit%2007_05_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dit Scoring Detail"/>
      <sheetName val="Management"/>
      <sheetName val="Production Readiness"/>
      <sheetName val="Quality Assurance &amp; Process"/>
      <sheetName val="Manufacturing"/>
      <sheetName val="Radar"/>
      <sheetName val="Action Plan"/>
      <sheetName val="Process Audit Score Detail"/>
      <sheetName val="Data"/>
      <sheetName val="ALL QUESTIONS"/>
      <sheetName val="Sheet1"/>
    </sheetNames>
    <sheetDataSet>
      <sheetData sheetId="0">
        <row r="11">
          <cell r="Z11">
            <v>11</v>
          </cell>
        </row>
      </sheetData>
      <sheetData sheetId="1">
        <row r="10">
          <cell r="H10">
            <v>3</v>
          </cell>
        </row>
      </sheetData>
      <sheetData sheetId="2">
        <row r="10">
          <cell r="H10">
            <v>3</v>
          </cell>
        </row>
      </sheetData>
      <sheetData sheetId="3">
        <row r="10">
          <cell r="H10">
            <v>3</v>
          </cell>
        </row>
      </sheetData>
      <sheetData sheetId="4">
        <row r="10">
          <cell r="H10">
            <v>3</v>
          </cell>
        </row>
      </sheetData>
      <sheetData sheetId="5" refreshError="1"/>
      <sheetData sheetId="6" refreshError="1"/>
      <sheetData sheetId="7" refreshError="1"/>
      <sheetData sheetId="8">
        <row r="4">
          <cell r="B4">
            <v>3</v>
          </cell>
        </row>
        <row r="5">
          <cell r="B5">
            <v>2</v>
          </cell>
        </row>
        <row r="6">
          <cell r="B6">
            <v>1</v>
          </cell>
        </row>
        <row r="7">
          <cell r="B7">
            <v>0</v>
          </cell>
        </row>
      </sheetData>
      <sheetData sheetId="9" refreshError="1"/>
      <sheetData sheetId="1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11FA8-FC57-40A9-A306-154A34E2AC74}">
  <sheetPr codeName="Sheet1">
    <tabColor theme="8" tint="0.59999389629810485"/>
    <pageSetUpPr fitToPage="1"/>
  </sheetPr>
  <dimension ref="B1:AC74"/>
  <sheetViews>
    <sheetView showGridLines="0" zoomScale="55" zoomScaleNormal="55" zoomScalePageLayoutView="55" workbookViewId="0">
      <selection activeCell="P39" sqref="P39:R72"/>
    </sheetView>
  </sheetViews>
  <sheetFormatPr defaultRowHeight="15"/>
  <cols>
    <col min="1" max="1" width="3.7109375" customWidth="1"/>
    <col min="2" max="3" width="1.140625" customWidth="1"/>
    <col min="5" max="5" width="100.7109375" customWidth="1"/>
    <col min="6" max="6" width="20.7109375" customWidth="1"/>
    <col min="7" max="9" width="1.140625" customWidth="1"/>
    <col min="11" max="11" width="100.7109375" customWidth="1"/>
    <col min="12" max="12" width="20.7109375" customWidth="1"/>
    <col min="13" max="15" width="1.140625" customWidth="1"/>
    <col min="16" max="16" width="13.42578125" customWidth="1"/>
    <col min="17" max="17" width="100.7109375" customWidth="1"/>
    <col min="18" max="18" width="20.7109375" customWidth="1"/>
    <col min="19" max="20" width="1.140625" customWidth="1"/>
    <col min="21" max="21" width="3.42578125" customWidth="1"/>
  </cols>
  <sheetData>
    <row r="1" spans="2:20" ht="11.45" customHeight="1" thickBot="1"/>
    <row r="2" spans="2:20" ht="6.6" customHeight="1">
      <c r="B2" s="345"/>
      <c r="C2" s="325"/>
      <c r="D2" s="325"/>
      <c r="E2" s="325"/>
      <c r="F2" s="325"/>
      <c r="G2" s="325"/>
      <c r="H2" s="325"/>
      <c r="I2" s="325"/>
      <c r="J2" s="325"/>
      <c r="K2" s="325"/>
      <c r="L2" s="325"/>
      <c r="M2" s="325"/>
      <c r="N2" s="325"/>
      <c r="O2" s="325"/>
      <c r="P2" s="325"/>
      <c r="Q2" s="325"/>
      <c r="R2" s="325"/>
      <c r="S2" s="325"/>
      <c r="T2" s="122"/>
    </row>
    <row r="3" spans="2:20" ht="6.6" customHeight="1" thickBot="1">
      <c r="B3" s="123"/>
      <c r="C3" s="326"/>
      <c r="D3" s="326"/>
      <c r="E3" s="326"/>
      <c r="F3" s="326"/>
      <c r="G3" s="326"/>
      <c r="H3" s="326"/>
      <c r="I3" s="326"/>
      <c r="J3" s="326"/>
      <c r="K3" s="326"/>
      <c r="L3" s="326"/>
      <c r="M3" s="326"/>
      <c r="N3" s="326"/>
      <c r="O3" s="326"/>
      <c r="P3" s="326"/>
      <c r="Q3" s="326"/>
      <c r="R3" s="326"/>
      <c r="S3" s="326"/>
      <c r="T3" s="40"/>
    </row>
    <row r="4" spans="2:20" ht="64.7" customHeight="1" thickBot="1">
      <c r="B4" s="146"/>
      <c r="C4" s="326"/>
      <c r="D4" s="213"/>
      <c r="E4" s="214"/>
      <c r="F4" s="327" t="s">
        <v>211</v>
      </c>
      <c r="G4" s="327"/>
      <c r="H4" s="327"/>
      <c r="I4" s="327"/>
      <c r="J4" s="327"/>
      <c r="K4" s="327"/>
      <c r="L4" s="327"/>
      <c r="M4" s="327"/>
      <c r="N4" s="327"/>
      <c r="O4" s="327"/>
      <c r="P4" s="327"/>
      <c r="Q4" s="214"/>
      <c r="R4" s="215"/>
      <c r="S4" s="326"/>
      <c r="T4" s="191"/>
    </row>
    <row r="5" spans="2:20" ht="6.6" customHeight="1">
      <c r="B5" s="146"/>
      <c r="C5" s="326"/>
      <c r="D5" s="325"/>
      <c r="E5" s="325"/>
      <c r="F5" s="325"/>
      <c r="G5" s="325"/>
      <c r="H5" s="325"/>
      <c r="I5" s="325"/>
      <c r="J5" s="325"/>
      <c r="K5" s="325"/>
      <c r="L5" s="325"/>
      <c r="M5" s="325"/>
      <c r="N5" s="325"/>
      <c r="O5" s="325"/>
      <c r="P5" s="325"/>
      <c r="Q5" s="325"/>
      <c r="R5" s="325"/>
      <c r="S5" s="326"/>
      <c r="T5" s="191"/>
    </row>
    <row r="6" spans="2:20" ht="6.6" customHeight="1" thickBot="1">
      <c r="B6" s="146"/>
      <c r="C6" s="36"/>
      <c r="D6" s="36"/>
      <c r="E6" s="36"/>
      <c r="F6" s="36"/>
      <c r="G6" s="36"/>
      <c r="H6" s="36"/>
      <c r="I6" s="36"/>
      <c r="J6" s="36"/>
      <c r="K6" s="36"/>
      <c r="L6" s="36"/>
      <c r="M6" s="36"/>
      <c r="N6" s="36"/>
      <c r="O6" s="36"/>
      <c r="P6" s="36"/>
      <c r="Q6" s="36"/>
      <c r="R6" s="36"/>
      <c r="S6" s="36"/>
      <c r="T6" s="191"/>
    </row>
    <row r="7" spans="2:20" ht="6" customHeight="1">
      <c r="B7" s="146"/>
      <c r="C7" s="342"/>
      <c r="D7" s="218"/>
      <c r="E7" s="218"/>
      <c r="F7" s="218"/>
      <c r="G7" s="218"/>
      <c r="H7" s="36"/>
      <c r="I7" s="333"/>
      <c r="J7" s="334"/>
      <c r="K7" s="334"/>
      <c r="L7" s="334"/>
      <c r="M7" s="335"/>
      <c r="N7" s="36"/>
      <c r="O7" s="373"/>
      <c r="P7" s="177"/>
      <c r="Q7" s="177"/>
      <c r="R7" s="177"/>
      <c r="S7" s="371"/>
      <c r="T7" s="191"/>
    </row>
    <row r="8" spans="2:20" ht="27.6" customHeight="1">
      <c r="B8" s="146"/>
      <c r="C8" s="343"/>
      <c r="D8" s="348" t="s">
        <v>262</v>
      </c>
      <c r="E8" s="349"/>
      <c r="F8" s="350"/>
      <c r="G8" s="216"/>
      <c r="H8" s="195"/>
      <c r="I8" s="339"/>
      <c r="J8" s="348" t="s">
        <v>263</v>
      </c>
      <c r="K8" s="349"/>
      <c r="L8" s="350"/>
      <c r="M8" s="321"/>
      <c r="N8" s="194"/>
      <c r="O8" s="341"/>
      <c r="P8" s="348" t="s">
        <v>1</v>
      </c>
      <c r="Q8" s="349"/>
      <c r="R8" s="350"/>
      <c r="S8" s="340"/>
      <c r="T8" s="191"/>
    </row>
    <row r="9" spans="2:20" ht="39.950000000000003" customHeight="1">
      <c r="B9" s="146"/>
      <c r="C9" s="343"/>
      <c r="D9" s="363"/>
      <c r="E9" s="364"/>
      <c r="F9" s="365"/>
      <c r="G9" s="216"/>
      <c r="H9" s="195"/>
      <c r="I9" s="339"/>
      <c r="J9" s="351"/>
      <c r="K9" s="352"/>
      <c r="L9" s="353"/>
      <c r="M9" s="321"/>
      <c r="N9" s="194"/>
      <c r="O9" s="341"/>
      <c r="P9" s="351"/>
      <c r="Q9" s="352"/>
      <c r="R9" s="353"/>
      <c r="S9" s="340"/>
      <c r="T9" s="191"/>
    </row>
    <row r="10" spans="2:20" ht="6.6" customHeight="1">
      <c r="B10" s="146"/>
      <c r="C10" s="343"/>
      <c r="D10" s="366"/>
      <c r="E10" s="367"/>
      <c r="F10" s="368"/>
      <c r="G10" s="216"/>
      <c r="H10" s="197"/>
      <c r="I10" s="375"/>
      <c r="J10" s="376"/>
      <c r="K10" s="376"/>
      <c r="L10" s="376"/>
      <c r="M10" s="322"/>
      <c r="N10" s="194"/>
      <c r="O10" s="180"/>
      <c r="P10" s="181"/>
      <c r="Q10" s="181"/>
      <c r="R10" s="181"/>
      <c r="S10" s="372"/>
      <c r="T10" s="191"/>
    </row>
    <row r="11" spans="2:20" ht="6.6" customHeight="1">
      <c r="B11" s="146"/>
      <c r="C11" s="343"/>
      <c r="D11" s="366"/>
      <c r="E11" s="367"/>
      <c r="F11" s="368"/>
      <c r="G11" s="216"/>
      <c r="H11" s="197"/>
      <c r="I11" s="197"/>
      <c r="J11" s="197"/>
      <c r="K11" s="197"/>
      <c r="L11" s="197"/>
      <c r="M11" s="194"/>
      <c r="N11" s="194"/>
      <c r="O11" s="197"/>
      <c r="P11" s="195"/>
      <c r="Q11" s="195"/>
      <c r="R11" s="195"/>
      <c r="S11" s="201"/>
      <c r="T11" s="191"/>
    </row>
    <row r="12" spans="2:20" ht="6.6" customHeight="1">
      <c r="B12" s="146"/>
      <c r="C12" s="343"/>
      <c r="D12" s="366"/>
      <c r="E12" s="367"/>
      <c r="F12" s="368"/>
      <c r="G12" s="216"/>
      <c r="H12" s="197"/>
      <c r="I12" s="336"/>
      <c r="J12" s="182"/>
      <c r="K12" s="182"/>
      <c r="L12" s="182"/>
      <c r="M12" s="183"/>
      <c r="N12" s="194"/>
      <c r="O12" s="336"/>
      <c r="P12" s="337"/>
      <c r="Q12" s="337"/>
      <c r="R12" s="337"/>
      <c r="S12" s="338"/>
      <c r="T12" s="191"/>
    </row>
    <row r="13" spans="2:20" ht="27.6" customHeight="1">
      <c r="B13" s="146"/>
      <c r="C13" s="343"/>
      <c r="D13" s="366"/>
      <c r="E13" s="367"/>
      <c r="F13" s="368"/>
      <c r="G13" s="216"/>
      <c r="H13" s="195"/>
      <c r="I13" s="354"/>
      <c r="J13" s="348" t="s">
        <v>175</v>
      </c>
      <c r="K13" s="349"/>
      <c r="L13" s="350"/>
      <c r="M13" s="359"/>
      <c r="N13" s="194"/>
      <c r="O13" s="354"/>
      <c r="P13" s="348" t="s">
        <v>2</v>
      </c>
      <c r="Q13" s="349"/>
      <c r="R13" s="350"/>
      <c r="S13" s="385"/>
      <c r="T13" s="191"/>
    </row>
    <row r="14" spans="2:20" ht="39.950000000000003" customHeight="1">
      <c r="B14" s="146"/>
      <c r="C14" s="343"/>
      <c r="D14" s="366"/>
      <c r="E14" s="367"/>
      <c r="F14" s="368"/>
      <c r="G14" s="216"/>
      <c r="H14" s="195"/>
      <c r="I14" s="354"/>
      <c r="J14" s="351"/>
      <c r="K14" s="352"/>
      <c r="L14" s="353"/>
      <c r="M14" s="359"/>
      <c r="N14" s="194"/>
      <c r="O14" s="354"/>
      <c r="P14" s="351"/>
      <c r="Q14" s="352"/>
      <c r="R14" s="353"/>
      <c r="S14" s="385"/>
      <c r="T14" s="191"/>
    </row>
    <row r="15" spans="2:20" ht="6.6" customHeight="1">
      <c r="B15" s="146"/>
      <c r="C15" s="343"/>
      <c r="D15" s="366"/>
      <c r="E15" s="367"/>
      <c r="F15" s="368"/>
      <c r="G15" s="216"/>
      <c r="H15" s="195"/>
      <c r="I15" s="179"/>
      <c r="J15" s="181"/>
      <c r="K15" s="181"/>
      <c r="L15" s="181"/>
      <c r="M15" s="184"/>
      <c r="N15" s="195"/>
      <c r="O15" s="375"/>
      <c r="P15" s="181"/>
      <c r="Q15" s="181"/>
      <c r="R15" s="181"/>
      <c r="S15" s="185"/>
      <c r="T15" s="191"/>
    </row>
    <row r="16" spans="2:20" ht="6.6" customHeight="1" thickBot="1">
      <c r="B16" s="146"/>
      <c r="C16" s="343"/>
      <c r="D16" s="366"/>
      <c r="E16" s="367"/>
      <c r="F16" s="368"/>
      <c r="G16" s="216"/>
      <c r="H16" s="195"/>
      <c r="I16" s="195"/>
      <c r="J16" s="195"/>
      <c r="K16" s="195"/>
      <c r="L16" s="195"/>
      <c r="M16" s="195"/>
      <c r="N16" s="195"/>
      <c r="O16" s="195"/>
      <c r="P16" s="195"/>
      <c r="Q16" s="195"/>
      <c r="R16" s="195"/>
      <c r="S16" s="201"/>
      <c r="T16" s="191"/>
    </row>
    <row r="17" spans="2:20" ht="6.6" customHeight="1">
      <c r="B17" s="146"/>
      <c r="C17" s="343"/>
      <c r="D17" s="366"/>
      <c r="E17" s="367"/>
      <c r="F17" s="368"/>
      <c r="G17" s="216"/>
      <c r="H17" s="195"/>
      <c r="I17" s="336"/>
      <c r="J17" s="337"/>
      <c r="K17" s="337"/>
      <c r="L17" s="337"/>
      <c r="M17" s="338"/>
      <c r="N17" s="195"/>
      <c r="O17" s="382"/>
      <c r="P17" s="383"/>
      <c r="Q17" s="383"/>
      <c r="R17" s="383"/>
      <c r="S17" s="384"/>
      <c r="T17" s="191"/>
    </row>
    <row r="18" spans="2:20" ht="27.6" customHeight="1">
      <c r="B18" s="146"/>
      <c r="C18" s="343"/>
      <c r="D18" s="366"/>
      <c r="E18" s="367"/>
      <c r="F18" s="368"/>
      <c r="G18" s="216"/>
      <c r="H18" s="195"/>
      <c r="I18" s="358"/>
      <c r="J18" s="348" t="s">
        <v>0</v>
      </c>
      <c r="K18" s="349"/>
      <c r="L18" s="350"/>
      <c r="M18" s="359"/>
      <c r="N18" s="194"/>
      <c r="O18" s="380"/>
      <c r="P18" s="348" t="s">
        <v>264</v>
      </c>
      <c r="Q18" s="349"/>
      <c r="R18" s="350"/>
      <c r="S18" s="378"/>
      <c r="T18" s="191"/>
    </row>
    <row r="19" spans="2:20" ht="39.950000000000003" customHeight="1">
      <c r="B19" s="146"/>
      <c r="C19" s="343"/>
      <c r="D19" s="369"/>
      <c r="E19" s="306"/>
      <c r="F19" s="370"/>
      <c r="G19" s="216"/>
      <c r="H19" s="195"/>
      <c r="I19" s="358"/>
      <c r="J19" s="360"/>
      <c r="K19" s="361"/>
      <c r="L19" s="362"/>
      <c r="M19" s="359"/>
      <c r="N19" s="194"/>
      <c r="O19" s="380"/>
      <c r="P19" s="351"/>
      <c r="Q19" s="352"/>
      <c r="R19" s="353"/>
      <c r="S19" s="378"/>
      <c r="T19" s="191"/>
    </row>
    <row r="20" spans="2:20" ht="6.6" customHeight="1" thickBot="1">
      <c r="B20" s="146"/>
      <c r="C20" s="343"/>
      <c r="D20" s="344"/>
      <c r="E20" s="344"/>
      <c r="F20" s="344"/>
      <c r="G20" s="216"/>
      <c r="H20" s="197"/>
      <c r="I20" s="375"/>
      <c r="J20" s="376"/>
      <c r="K20" s="376"/>
      <c r="L20" s="376"/>
      <c r="M20" s="377"/>
      <c r="N20" s="194"/>
      <c r="O20" s="381"/>
      <c r="P20" s="374"/>
      <c r="Q20" s="374"/>
      <c r="R20" s="374"/>
      <c r="S20" s="379"/>
      <c r="T20" s="191"/>
    </row>
    <row r="21" spans="2:20" ht="6.6" customHeight="1">
      <c r="B21" s="146"/>
      <c r="C21" s="217"/>
      <c r="D21" s="281"/>
      <c r="E21" s="281"/>
      <c r="F21" s="281"/>
      <c r="G21" s="217"/>
      <c r="H21" s="197"/>
      <c r="I21" s="197"/>
      <c r="J21" s="195"/>
      <c r="K21" s="195"/>
      <c r="L21" s="195"/>
      <c r="M21" s="194"/>
      <c r="N21" s="194"/>
      <c r="O21" s="194"/>
      <c r="P21" s="199"/>
      <c r="Q21" s="200"/>
      <c r="R21" s="200"/>
      <c r="S21" s="36"/>
      <c r="T21" s="191"/>
    </row>
    <row r="22" spans="2:20" ht="6.6" customHeight="1">
      <c r="B22" s="146"/>
      <c r="C22" s="333"/>
      <c r="D22" s="334"/>
      <c r="E22" s="334"/>
      <c r="F22" s="334"/>
      <c r="G22" s="335"/>
      <c r="H22" s="197"/>
      <c r="I22" s="336"/>
      <c r="J22" s="337"/>
      <c r="K22" s="337"/>
      <c r="L22" s="337"/>
      <c r="M22" s="338"/>
      <c r="N22" s="194"/>
      <c r="O22" s="303"/>
      <c r="P22" s="301"/>
      <c r="Q22" s="301"/>
      <c r="R22" s="301"/>
      <c r="S22" s="302"/>
      <c r="T22" s="191"/>
    </row>
    <row r="23" spans="2:20" ht="27.6" customHeight="1">
      <c r="B23" s="146"/>
      <c r="C23" s="339"/>
      <c r="D23" s="307" t="s">
        <v>8</v>
      </c>
      <c r="E23" s="307"/>
      <c r="F23" s="307"/>
      <c r="G23" s="340"/>
      <c r="H23" s="223"/>
      <c r="I23" s="341"/>
      <c r="J23" s="307" t="s">
        <v>50</v>
      </c>
      <c r="K23" s="307"/>
      <c r="L23" s="307"/>
      <c r="M23" s="321"/>
      <c r="N23" s="194"/>
      <c r="O23" s="304"/>
      <c r="P23" s="307" t="s">
        <v>64</v>
      </c>
      <c r="Q23" s="307"/>
      <c r="R23" s="307"/>
      <c r="S23" s="321"/>
      <c r="T23" s="191"/>
    </row>
    <row r="24" spans="2:20" ht="23.45" customHeight="1">
      <c r="B24" s="146"/>
      <c r="C24" s="339"/>
      <c r="D24" s="224">
        <v>4.0999999999999996</v>
      </c>
      <c r="E24" s="225" t="s">
        <v>183</v>
      </c>
      <c r="F24" s="226">
        <f>'Audit Scoring Detail'!J10</f>
        <v>0</v>
      </c>
      <c r="G24" s="340"/>
      <c r="H24" s="223"/>
      <c r="I24" s="341"/>
      <c r="J24" s="355"/>
      <c r="K24" s="356"/>
      <c r="L24" s="357"/>
      <c r="M24" s="321"/>
      <c r="N24" s="196"/>
      <c r="O24" s="304"/>
      <c r="P24" s="351"/>
      <c r="Q24" s="352"/>
      <c r="R24" s="353"/>
      <c r="S24" s="321"/>
      <c r="T24" s="191"/>
    </row>
    <row r="25" spans="2:20" ht="23.45" customHeight="1">
      <c r="B25" s="146"/>
      <c r="C25" s="220"/>
      <c r="D25" s="224">
        <v>4.2</v>
      </c>
      <c r="E25" s="227" t="s">
        <v>184</v>
      </c>
      <c r="F25" s="226">
        <f>'Audit Scoring Detail'!K10</f>
        <v>0</v>
      </c>
      <c r="G25" s="221"/>
      <c r="H25" s="223"/>
      <c r="I25" s="222"/>
      <c r="J25" s="224">
        <v>5.0999999999999996</v>
      </c>
      <c r="K25" s="225" t="s">
        <v>183</v>
      </c>
      <c r="L25" s="226" t="e">
        <f>'Audit Scoring Detail'!K17</f>
        <v>#REF!</v>
      </c>
      <c r="M25" s="321"/>
      <c r="N25" s="196"/>
      <c r="O25" s="304"/>
      <c r="P25" s="178">
        <v>6.1</v>
      </c>
      <c r="Q25" s="202" t="s">
        <v>189</v>
      </c>
      <c r="R25" s="207" t="e">
        <f>'Audit Scoring Detail'!K24</f>
        <v>#REF!</v>
      </c>
      <c r="S25" s="321"/>
      <c r="T25" s="191"/>
    </row>
    <row r="26" spans="2:20" ht="23.45" customHeight="1">
      <c r="B26" s="146"/>
      <c r="C26" s="220"/>
      <c r="D26" s="224">
        <v>4.3</v>
      </c>
      <c r="E26" s="228" t="s">
        <v>185</v>
      </c>
      <c r="F26" s="226">
        <f>'Audit Scoring Detail'!L10</f>
        <v>0</v>
      </c>
      <c r="G26" s="221"/>
      <c r="H26" s="223"/>
      <c r="I26" s="222"/>
      <c r="J26" s="224">
        <v>5.2</v>
      </c>
      <c r="K26" s="227" t="s">
        <v>184</v>
      </c>
      <c r="L26" s="226" t="e">
        <f>'Audit Scoring Detail'!L17</f>
        <v>#REF!</v>
      </c>
      <c r="M26" s="321"/>
      <c r="N26" s="196"/>
      <c r="O26" s="304"/>
      <c r="P26" s="178">
        <v>6.2</v>
      </c>
      <c r="Q26" s="203" t="s">
        <v>190</v>
      </c>
      <c r="R26" s="207" t="e">
        <f>'Audit Scoring Detail'!L24</f>
        <v>#REF!</v>
      </c>
      <c r="S26" s="321"/>
      <c r="T26" s="191"/>
    </row>
    <row r="27" spans="2:20" ht="23.45" customHeight="1">
      <c r="B27" s="146"/>
      <c r="C27" s="220"/>
      <c r="D27" s="224">
        <v>4.4000000000000004</v>
      </c>
      <c r="E27" s="228" t="s">
        <v>186</v>
      </c>
      <c r="F27" s="226">
        <f>'Audit Scoring Detail'!M10</f>
        <v>0</v>
      </c>
      <c r="G27" s="221"/>
      <c r="H27" s="223"/>
      <c r="I27" s="222"/>
      <c r="J27" s="224">
        <v>5.3</v>
      </c>
      <c r="K27" s="228" t="s">
        <v>185</v>
      </c>
      <c r="L27" s="226" t="e">
        <f>'Audit Scoring Detail'!M17</f>
        <v>#REF!</v>
      </c>
      <c r="M27" s="321"/>
      <c r="N27" s="196"/>
      <c r="O27" s="304"/>
      <c r="P27" s="178">
        <v>6.3</v>
      </c>
      <c r="Q27" s="204" t="s">
        <v>191</v>
      </c>
      <c r="R27" s="207" t="e">
        <f>'Audit Scoring Detail'!M24</f>
        <v>#REF!</v>
      </c>
      <c r="S27" s="321"/>
      <c r="T27" s="191"/>
    </row>
    <row r="28" spans="2:20" ht="23.45" customHeight="1">
      <c r="B28" s="146"/>
      <c r="C28" s="220"/>
      <c r="D28" s="290" t="s">
        <v>181</v>
      </c>
      <c r="E28" s="291"/>
      <c r="F28" s="229">
        <f>COUNTIF('ALL QUESTIONS'!E1:E20, 0)</f>
        <v>19</v>
      </c>
      <c r="G28" s="221"/>
      <c r="H28" s="223"/>
      <c r="I28" s="222"/>
      <c r="J28" s="290" t="s">
        <v>181</v>
      </c>
      <c r="K28" s="291"/>
      <c r="L28" s="229">
        <f>COUNTIF('ALL QUESTIONS'!E21:E33, 0)</f>
        <v>0</v>
      </c>
      <c r="M28" s="321"/>
      <c r="N28" s="196"/>
      <c r="O28" s="304"/>
      <c r="P28" s="308" t="s">
        <v>181</v>
      </c>
      <c r="Q28" s="309"/>
      <c r="R28" s="208">
        <f>COUNTIF('ALL QUESTIONS'!E34:E48, 0)</f>
        <v>0</v>
      </c>
      <c r="S28" s="321"/>
      <c r="T28" s="191"/>
    </row>
    <row r="29" spans="2:20" ht="23.45" customHeight="1">
      <c r="B29" s="146"/>
      <c r="C29" s="220"/>
      <c r="D29" s="290" t="s">
        <v>180</v>
      </c>
      <c r="E29" s="291"/>
      <c r="F29" s="230">
        <f>COUNTIF('ALL QUESTIONS'!E1:E20, 1)</f>
        <v>0</v>
      </c>
      <c r="G29" s="221"/>
      <c r="H29" s="223"/>
      <c r="I29" s="222"/>
      <c r="J29" s="290" t="s">
        <v>180</v>
      </c>
      <c r="K29" s="291"/>
      <c r="L29" s="230">
        <f>COUNTIF('ALL QUESTIONS'!E21:E33, 1)</f>
        <v>0</v>
      </c>
      <c r="M29" s="321"/>
      <c r="N29" s="196"/>
      <c r="O29" s="304"/>
      <c r="P29" s="308" t="s">
        <v>180</v>
      </c>
      <c r="Q29" s="309"/>
      <c r="R29" s="209">
        <f>COUNTIF('ALL QUESTIONS'!E34:E48, 1)</f>
        <v>0</v>
      </c>
      <c r="S29" s="321"/>
      <c r="T29" s="191"/>
    </row>
    <row r="30" spans="2:20" ht="23.45" customHeight="1">
      <c r="B30" s="146"/>
      <c r="C30" s="220"/>
      <c r="D30" s="290" t="s">
        <v>182</v>
      </c>
      <c r="E30" s="291"/>
      <c r="F30" s="231">
        <f>COUNTIF('ALL QUESTIONS'!E1:E20, 2)</f>
        <v>0</v>
      </c>
      <c r="G30" s="221"/>
      <c r="H30" s="223"/>
      <c r="I30" s="222"/>
      <c r="J30" s="290" t="s">
        <v>182</v>
      </c>
      <c r="K30" s="291"/>
      <c r="L30" s="231">
        <f>COUNTIF('ALL QUESTIONS'!E21:E33, 2)</f>
        <v>0</v>
      </c>
      <c r="M30" s="321"/>
      <c r="N30" s="196"/>
      <c r="O30" s="304"/>
      <c r="P30" s="308" t="s">
        <v>182</v>
      </c>
      <c r="Q30" s="309"/>
      <c r="R30" s="210">
        <f>COUNTIF('ALL QUESTIONS'!E34:E48, 2)</f>
        <v>0</v>
      </c>
      <c r="S30" s="321"/>
      <c r="T30" s="191"/>
    </row>
    <row r="31" spans="2:20" ht="23.45" customHeight="1">
      <c r="B31" s="146"/>
      <c r="C31" s="220"/>
      <c r="D31" s="288" t="s">
        <v>187</v>
      </c>
      <c r="E31" s="289"/>
      <c r="F31" s="226">
        <f>'Audit Scoring Detail'!Q10</f>
        <v>57</v>
      </c>
      <c r="G31" s="221"/>
      <c r="H31" s="223"/>
      <c r="I31" s="222"/>
      <c r="J31" s="288" t="s">
        <v>187</v>
      </c>
      <c r="K31" s="289"/>
      <c r="L31" s="226">
        <f>'Audit Scoring Detail'!Q17</f>
        <v>39</v>
      </c>
      <c r="M31" s="321"/>
      <c r="N31" s="196"/>
      <c r="O31" s="304"/>
      <c r="P31" s="310" t="s">
        <v>187</v>
      </c>
      <c r="Q31" s="311"/>
      <c r="R31" s="207">
        <f>'Audit Scoring Detail'!Q24</f>
        <v>45</v>
      </c>
      <c r="S31" s="321"/>
      <c r="T31" s="191"/>
    </row>
    <row r="32" spans="2:20" ht="23.45" customHeight="1">
      <c r="B32" s="146"/>
      <c r="C32" s="220"/>
      <c r="D32" s="288" t="s">
        <v>3</v>
      </c>
      <c r="E32" s="289"/>
      <c r="F32" s="226">
        <f>'Audit Scoring Detail'!R10</f>
        <v>0</v>
      </c>
      <c r="G32" s="221"/>
      <c r="H32" s="223"/>
      <c r="I32" s="222"/>
      <c r="J32" s="288" t="s">
        <v>3</v>
      </c>
      <c r="K32" s="289"/>
      <c r="L32" s="226" t="e">
        <f>'Audit Scoring Detail'!R17</f>
        <v>#REF!</v>
      </c>
      <c r="M32" s="321"/>
      <c r="N32" s="196"/>
      <c r="O32" s="304"/>
      <c r="P32" s="310" t="s">
        <v>3</v>
      </c>
      <c r="Q32" s="311"/>
      <c r="R32" s="207" t="e">
        <f>'Audit Scoring Detail'!R24</f>
        <v>#REF!</v>
      </c>
      <c r="S32" s="321"/>
      <c r="T32" s="191"/>
    </row>
    <row r="33" spans="2:29" ht="23.45" customHeight="1">
      <c r="B33" s="146"/>
      <c r="C33" s="220"/>
      <c r="D33" s="232"/>
      <c r="E33" s="233" t="s">
        <v>4</v>
      </c>
      <c r="F33" s="234">
        <f>'Audit Scoring Detail'!S10</f>
        <v>0</v>
      </c>
      <c r="G33" s="221"/>
      <c r="H33" s="223"/>
      <c r="I33" s="222"/>
      <c r="J33" s="232"/>
      <c r="K33" s="233" t="s">
        <v>4</v>
      </c>
      <c r="L33" s="234">
        <f>'Audit Scoring Detail'!S17</f>
        <v>0</v>
      </c>
      <c r="M33" s="321"/>
      <c r="N33" s="196"/>
      <c r="O33" s="304"/>
      <c r="P33" s="205"/>
      <c r="Q33" s="206" t="s">
        <v>4</v>
      </c>
      <c r="R33" s="211">
        <f>'Audit Scoring Detail'!S24</f>
        <v>0</v>
      </c>
      <c r="S33" s="321"/>
      <c r="T33" s="191"/>
    </row>
    <row r="34" spans="2:29" ht="35.1" customHeight="1">
      <c r="B34" s="146"/>
      <c r="C34" s="220"/>
      <c r="D34" s="288" t="s">
        <v>188</v>
      </c>
      <c r="E34" s="289"/>
      <c r="F34" s="235" t="str">
        <f>'Audit Scoring Detail'!E10</f>
        <v>Failed</v>
      </c>
      <c r="G34" s="221"/>
      <c r="H34" s="223"/>
      <c r="I34" s="222"/>
      <c r="J34" s="288" t="s">
        <v>188</v>
      </c>
      <c r="K34" s="289"/>
      <c r="L34" s="235" t="str">
        <f>'Audit Scoring Detail'!E17</f>
        <v>Optimal</v>
      </c>
      <c r="M34" s="321"/>
      <c r="N34" s="196"/>
      <c r="O34" s="304"/>
      <c r="P34" s="310" t="s">
        <v>188</v>
      </c>
      <c r="Q34" s="311"/>
      <c r="R34" s="212" t="str">
        <f>'Audit Scoring Detail'!E24</f>
        <v>Optimal</v>
      </c>
      <c r="S34" s="321"/>
      <c r="T34" s="191"/>
    </row>
    <row r="35" spans="2:29" ht="6.6" customHeight="1">
      <c r="B35" s="146"/>
      <c r="C35" s="236"/>
      <c r="D35" s="237"/>
      <c r="E35" s="237"/>
      <c r="F35" s="237"/>
      <c r="G35" s="185"/>
      <c r="H35" s="223"/>
      <c r="I35" s="238"/>
      <c r="J35" s="237"/>
      <c r="K35" s="237"/>
      <c r="L35" s="280"/>
      <c r="M35" s="322"/>
      <c r="N35" s="194"/>
      <c r="O35" s="305"/>
      <c r="P35" s="306"/>
      <c r="Q35" s="306"/>
      <c r="R35" s="306"/>
      <c r="S35" s="322"/>
      <c r="T35" s="191"/>
    </row>
    <row r="36" spans="2:29" ht="6.6" customHeight="1" thickBot="1">
      <c r="B36" s="146"/>
      <c r="C36" s="36"/>
      <c r="D36" s="223"/>
      <c r="E36" s="223"/>
      <c r="F36" s="223"/>
      <c r="G36" s="201"/>
      <c r="H36" s="223"/>
      <c r="I36" s="223"/>
      <c r="J36" s="223"/>
      <c r="K36" s="223"/>
      <c r="L36" s="223"/>
      <c r="M36" s="36"/>
      <c r="N36" s="194"/>
      <c r="O36" s="194"/>
      <c r="P36" s="198"/>
      <c r="Q36" s="198"/>
      <c r="R36" s="198"/>
      <c r="S36" s="36"/>
      <c r="T36" s="191"/>
    </row>
    <row r="37" spans="2:29" ht="6.6" customHeight="1">
      <c r="B37" s="146"/>
      <c r="C37" s="297"/>
      <c r="D37" s="298"/>
      <c r="E37" s="298"/>
      <c r="F37" s="298"/>
      <c r="G37" s="314"/>
      <c r="H37" s="223"/>
      <c r="I37" s="328"/>
      <c r="J37" s="329"/>
      <c r="K37" s="329"/>
      <c r="L37" s="329"/>
      <c r="M37" s="330"/>
      <c r="N37" s="36"/>
      <c r="O37" s="297"/>
      <c r="P37" s="298"/>
      <c r="Q37" s="298"/>
      <c r="R37" s="298"/>
      <c r="S37" s="186"/>
      <c r="T37" s="191"/>
    </row>
    <row r="38" spans="2:29" ht="27.6" customHeight="1">
      <c r="B38" s="146"/>
      <c r="C38" s="317"/>
      <c r="D38" s="307" t="s">
        <v>80</v>
      </c>
      <c r="E38" s="307"/>
      <c r="F38" s="307"/>
      <c r="G38" s="332"/>
      <c r="H38" s="223"/>
      <c r="I38" s="331"/>
      <c r="J38" s="307" t="s">
        <v>103</v>
      </c>
      <c r="K38" s="307"/>
      <c r="L38" s="307"/>
      <c r="M38" s="315"/>
      <c r="N38" s="36"/>
      <c r="O38" s="187"/>
      <c r="P38" s="299" t="s">
        <v>176</v>
      </c>
      <c r="Q38" s="299"/>
      <c r="R38" s="299"/>
      <c r="S38" s="188"/>
      <c r="T38" s="191"/>
    </row>
    <row r="39" spans="2:29" ht="23.45" customHeight="1">
      <c r="B39" s="146"/>
      <c r="C39" s="317"/>
      <c r="D39" s="282"/>
      <c r="E39" s="283"/>
      <c r="F39" s="284"/>
      <c r="G39" s="332"/>
      <c r="H39" s="223"/>
      <c r="I39" s="331"/>
      <c r="J39" s="224">
        <v>8.1</v>
      </c>
      <c r="K39" s="227" t="s">
        <v>197</v>
      </c>
      <c r="L39" s="226" t="e">
        <f>'Audit Scoring Detail'!G38</f>
        <v>#REF!</v>
      </c>
      <c r="M39" s="315"/>
      <c r="N39" s="36"/>
      <c r="O39" s="187"/>
      <c r="P39" s="300"/>
      <c r="Q39" s="300"/>
      <c r="R39" s="300"/>
      <c r="S39" s="188"/>
      <c r="T39" s="191"/>
      <c r="AC39" s="19"/>
    </row>
    <row r="40" spans="2:29" ht="23.45" customHeight="1">
      <c r="B40" s="146"/>
      <c r="C40" s="317"/>
      <c r="D40" s="285"/>
      <c r="E40" s="286"/>
      <c r="F40" s="287"/>
      <c r="G40" s="332"/>
      <c r="H40" s="223"/>
      <c r="I40" s="331"/>
      <c r="J40" s="224">
        <v>8.1999999999999993</v>
      </c>
      <c r="K40" s="227" t="s">
        <v>198</v>
      </c>
      <c r="L40" s="226" t="e">
        <f>'Audit Scoring Detail'!H38</f>
        <v>#REF!</v>
      </c>
      <c r="M40" s="315"/>
      <c r="N40" s="36"/>
      <c r="O40" s="187"/>
      <c r="P40" s="300"/>
      <c r="Q40" s="300"/>
      <c r="R40" s="300"/>
      <c r="S40" s="188"/>
      <c r="T40" s="191"/>
      <c r="AC40" s="19"/>
    </row>
    <row r="41" spans="2:29" ht="23.45" customHeight="1">
      <c r="B41" s="146"/>
      <c r="C41" s="317"/>
      <c r="D41" s="224">
        <v>7.1</v>
      </c>
      <c r="E41" s="228" t="s">
        <v>192</v>
      </c>
      <c r="F41" s="226" t="e">
        <f>'Audit Scoring Detail'!I31</f>
        <v>#REF!</v>
      </c>
      <c r="G41" s="332"/>
      <c r="H41" s="223"/>
      <c r="I41" s="331"/>
      <c r="J41" s="224">
        <v>8.3000000000000007</v>
      </c>
      <c r="K41" s="228" t="s">
        <v>199</v>
      </c>
      <c r="L41" s="226" t="e">
        <f>'Audit Scoring Detail'!I38</f>
        <v>#REF!</v>
      </c>
      <c r="M41" s="315"/>
      <c r="N41" s="36"/>
      <c r="O41" s="187"/>
      <c r="P41" s="300"/>
      <c r="Q41" s="300"/>
      <c r="R41" s="300"/>
      <c r="S41" s="188"/>
      <c r="T41" s="191"/>
    </row>
    <row r="42" spans="2:29" ht="23.45" customHeight="1">
      <c r="B42" s="146"/>
      <c r="C42" s="317"/>
      <c r="D42" s="224">
        <v>7.2</v>
      </c>
      <c r="E42" s="228" t="s">
        <v>193</v>
      </c>
      <c r="F42" s="226" t="e">
        <f>'Audit Scoring Detail'!J31</f>
        <v>#REF!</v>
      </c>
      <c r="G42" s="332"/>
      <c r="H42" s="223"/>
      <c r="I42" s="331"/>
      <c r="J42" s="224">
        <v>8.4</v>
      </c>
      <c r="K42" s="228" t="s">
        <v>200</v>
      </c>
      <c r="L42" s="226" t="e">
        <f>'Audit Scoring Detail'!J38</f>
        <v>#REF!</v>
      </c>
      <c r="M42" s="315"/>
      <c r="N42" s="36"/>
      <c r="O42" s="187"/>
      <c r="P42" s="300"/>
      <c r="Q42" s="300"/>
      <c r="R42" s="300"/>
      <c r="S42" s="188"/>
      <c r="T42" s="191"/>
    </row>
    <row r="43" spans="2:29" ht="23.45" customHeight="1">
      <c r="B43" s="146"/>
      <c r="C43" s="317"/>
      <c r="D43" s="224">
        <v>7.3</v>
      </c>
      <c r="E43" s="228" t="s">
        <v>194</v>
      </c>
      <c r="F43" s="226" t="e">
        <f>'Audit Scoring Detail'!K31</f>
        <v>#REF!</v>
      </c>
      <c r="G43" s="332"/>
      <c r="H43" s="223"/>
      <c r="I43" s="331"/>
      <c r="J43" s="224">
        <v>8.5</v>
      </c>
      <c r="K43" s="228" t="s">
        <v>201</v>
      </c>
      <c r="L43" s="226" t="e">
        <f>'Audit Scoring Detail'!K38</f>
        <v>#REF!</v>
      </c>
      <c r="M43" s="315"/>
      <c r="N43" s="36"/>
      <c r="O43" s="187"/>
      <c r="P43" s="300"/>
      <c r="Q43" s="300"/>
      <c r="R43" s="300"/>
      <c r="S43" s="188"/>
      <c r="T43" s="191"/>
    </row>
    <row r="44" spans="2:29" ht="23.45" customHeight="1">
      <c r="B44" s="146"/>
      <c r="C44" s="317"/>
      <c r="D44" s="224">
        <v>7.4</v>
      </c>
      <c r="E44" s="228" t="s">
        <v>195</v>
      </c>
      <c r="F44" s="226" t="e">
        <f>'Audit Scoring Detail'!L31</f>
        <v>#REF!</v>
      </c>
      <c r="G44" s="332"/>
      <c r="H44" s="223"/>
      <c r="I44" s="331"/>
      <c r="J44" s="224">
        <v>8.6</v>
      </c>
      <c r="K44" s="228" t="s">
        <v>202</v>
      </c>
      <c r="L44" s="226" t="e">
        <f>'Audit Scoring Detail'!L38</f>
        <v>#REF!</v>
      </c>
      <c r="M44" s="315"/>
      <c r="N44" s="36"/>
      <c r="O44" s="187"/>
      <c r="P44" s="300"/>
      <c r="Q44" s="300"/>
      <c r="R44" s="300"/>
      <c r="S44" s="188"/>
      <c r="T44" s="191"/>
    </row>
    <row r="45" spans="2:29" ht="23.45" customHeight="1">
      <c r="B45" s="146"/>
      <c r="C45" s="317"/>
      <c r="D45" s="224">
        <v>7.5</v>
      </c>
      <c r="E45" s="228" t="s">
        <v>196</v>
      </c>
      <c r="F45" s="226" t="e">
        <f>'Audit Scoring Detail'!M31</f>
        <v>#REF!</v>
      </c>
      <c r="G45" s="332"/>
      <c r="H45" s="223"/>
      <c r="I45" s="331"/>
      <c r="J45" s="224">
        <v>8.6999999999999993</v>
      </c>
      <c r="K45" s="228" t="s">
        <v>203</v>
      </c>
      <c r="L45" s="226" t="e">
        <f>'Audit Scoring Detail'!M38</f>
        <v>#REF!</v>
      </c>
      <c r="M45" s="315"/>
      <c r="N45" s="36"/>
      <c r="O45" s="187"/>
      <c r="P45" s="300"/>
      <c r="Q45" s="300"/>
      <c r="R45" s="300"/>
      <c r="S45" s="188"/>
      <c r="T45" s="191"/>
    </row>
    <row r="46" spans="2:29" ht="23.45" customHeight="1">
      <c r="B46" s="146"/>
      <c r="C46" s="317"/>
      <c r="D46" s="290" t="s">
        <v>181</v>
      </c>
      <c r="E46" s="291"/>
      <c r="F46" s="229">
        <f>COUNTIF('ALL QUESTIONS'!E49:E70, 0)</f>
        <v>0</v>
      </c>
      <c r="G46" s="332"/>
      <c r="H46" s="223"/>
      <c r="I46" s="331"/>
      <c r="J46" s="290" t="s">
        <v>181</v>
      </c>
      <c r="K46" s="291"/>
      <c r="L46" s="229">
        <f>COUNTIF('ALL QUESTIONS'!E71:E102, 0)</f>
        <v>0</v>
      </c>
      <c r="M46" s="315"/>
      <c r="N46" s="36"/>
      <c r="O46" s="187"/>
      <c r="P46" s="300"/>
      <c r="Q46" s="300"/>
      <c r="R46" s="300"/>
      <c r="S46" s="188"/>
      <c r="T46" s="191"/>
    </row>
    <row r="47" spans="2:29" ht="23.45" customHeight="1">
      <c r="B47" s="146"/>
      <c r="C47" s="317"/>
      <c r="D47" s="290" t="s">
        <v>180</v>
      </c>
      <c r="E47" s="291"/>
      <c r="F47" s="230">
        <f>COUNTIF('ALL QUESTIONS'!E49:E70, 1)</f>
        <v>0</v>
      </c>
      <c r="G47" s="332"/>
      <c r="H47" s="223"/>
      <c r="I47" s="331"/>
      <c r="J47" s="290" t="s">
        <v>180</v>
      </c>
      <c r="K47" s="291"/>
      <c r="L47" s="230">
        <f>COUNTIF('ALL QUESTIONS'!E71:E102, 1)</f>
        <v>0</v>
      </c>
      <c r="M47" s="315"/>
      <c r="N47" s="36"/>
      <c r="O47" s="187"/>
      <c r="P47" s="300"/>
      <c r="Q47" s="300"/>
      <c r="R47" s="300"/>
      <c r="S47" s="188"/>
      <c r="T47" s="191"/>
      <c r="V47" s="7"/>
    </row>
    <row r="48" spans="2:29" ht="23.45" customHeight="1">
      <c r="B48" s="146"/>
      <c r="C48" s="317"/>
      <c r="D48" s="290" t="s">
        <v>182</v>
      </c>
      <c r="E48" s="291"/>
      <c r="F48" s="231">
        <f>COUNTIF('ALL QUESTIONS'!E49:E70, 2)</f>
        <v>0</v>
      </c>
      <c r="G48" s="332"/>
      <c r="H48" s="223"/>
      <c r="I48" s="331"/>
      <c r="J48" s="290" t="s">
        <v>182</v>
      </c>
      <c r="K48" s="291"/>
      <c r="L48" s="231">
        <f>COUNTIF('ALL QUESTIONS'!E71:E102, 2)</f>
        <v>0</v>
      </c>
      <c r="M48" s="315"/>
      <c r="N48" s="36"/>
      <c r="O48" s="187"/>
      <c r="P48" s="300"/>
      <c r="Q48" s="300"/>
      <c r="R48" s="300"/>
      <c r="S48" s="188"/>
      <c r="T48" s="191"/>
      <c r="V48" s="7"/>
    </row>
    <row r="49" spans="2:22" ht="23.45" customHeight="1">
      <c r="B49" s="146"/>
      <c r="C49" s="317"/>
      <c r="D49" s="288" t="s">
        <v>187</v>
      </c>
      <c r="E49" s="289"/>
      <c r="F49" s="226">
        <f>'Audit Scoring Detail'!Q31</f>
        <v>66</v>
      </c>
      <c r="G49" s="332"/>
      <c r="H49" s="223"/>
      <c r="I49" s="331"/>
      <c r="J49" s="288" t="s">
        <v>187</v>
      </c>
      <c r="K49" s="289"/>
      <c r="L49" s="226">
        <f>'Audit Scoring Detail'!Q38</f>
        <v>96</v>
      </c>
      <c r="M49" s="315"/>
      <c r="N49" s="36"/>
      <c r="O49" s="187"/>
      <c r="P49" s="300"/>
      <c r="Q49" s="300"/>
      <c r="R49" s="300"/>
      <c r="S49" s="188"/>
      <c r="T49" s="191"/>
      <c r="V49" s="7"/>
    </row>
    <row r="50" spans="2:22" ht="23.45" customHeight="1">
      <c r="B50" s="146"/>
      <c r="C50" s="317"/>
      <c r="D50" s="288" t="s">
        <v>3</v>
      </c>
      <c r="E50" s="289"/>
      <c r="F50" s="226" t="e">
        <f>'Audit Scoring Detail'!R31</f>
        <v>#REF!</v>
      </c>
      <c r="G50" s="332"/>
      <c r="H50" s="223"/>
      <c r="I50" s="331"/>
      <c r="J50" s="288" t="s">
        <v>3</v>
      </c>
      <c r="K50" s="289"/>
      <c r="L50" s="226" t="e">
        <f>'Audit Scoring Detail'!R38</f>
        <v>#REF!</v>
      </c>
      <c r="M50" s="315"/>
      <c r="N50" s="36"/>
      <c r="O50" s="187"/>
      <c r="P50" s="300"/>
      <c r="Q50" s="300"/>
      <c r="R50" s="300"/>
      <c r="S50" s="188"/>
      <c r="T50" s="191"/>
      <c r="V50" s="7"/>
    </row>
    <row r="51" spans="2:22" ht="23.45" customHeight="1">
      <c r="B51" s="146"/>
      <c r="C51" s="317"/>
      <c r="D51" s="232"/>
      <c r="E51" s="233" t="s">
        <v>4</v>
      </c>
      <c r="F51" s="234">
        <f>'Audit Scoring Detail'!S31</f>
        <v>0</v>
      </c>
      <c r="G51" s="332"/>
      <c r="H51" s="223"/>
      <c r="I51" s="331"/>
      <c r="J51" s="232"/>
      <c r="K51" s="233" t="s">
        <v>4</v>
      </c>
      <c r="L51" s="234">
        <f>'Audit Scoring Detail'!S38</f>
        <v>0</v>
      </c>
      <c r="M51" s="315"/>
      <c r="N51" s="36"/>
      <c r="O51" s="187"/>
      <c r="P51" s="300"/>
      <c r="Q51" s="300"/>
      <c r="R51" s="300"/>
      <c r="S51" s="188"/>
      <c r="T51" s="191"/>
      <c r="V51" s="7"/>
    </row>
    <row r="52" spans="2:22" ht="35.1" customHeight="1">
      <c r="B52" s="146"/>
      <c r="C52" s="317"/>
      <c r="D52" s="288" t="s">
        <v>188</v>
      </c>
      <c r="E52" s="289"/>
      <c r="F52" s="235" t="str">
        <f>'Audit Scoring Detail'!E31</f>
        <v>Optimal</v>
      </c>
      <c r="G52" s="332"/>
      <c r="H52" s="223"/>
      <c r="I52" s="331"/>
      <c r="J52" s="288" t="s">
        <v>188</v>
      </c>
      <c r="K52" s="289"/>
      <c r="L52" s="235" t="str">
        <f>'Audit Scoring Detail'!E38</f>
        <v>Optimal</v>
      </c>
      <c r="M52" s="315"/>
      <c r="N52" s="36"/>
      <c r="O52" s="187"/>
      <c r="P52" s="300"/>
      <c r="Q52" s="300"/>
      <c r="R52" s="300"/>
      <c r="S52" s="188"/>
      <c r="T52" s="191"/>
      <c r="V52" s="7"/>
    </row>
    <row r="53" spans="2:22" ht="6.6" customHeight="1" thickBot="1">
      <c r="B53" s="146"/>
      <c r="C53" s="318"/>
      <c r="D53" s="295"/>
      <c r="E53" s="295"/>
      <c r="F53" s="295"/>
      <c r="G53" s="296"/>
      <c r="H53" s="239"/>
      <c r="I53" s="292"/>
      <c r="J53" s="293"/>
      <c r="K53" s="293"/>
      <c r="L53" s="293"/>
      <c r="M53" s="294"/>
      <c r="N53" s="36"/>
      <c r="O53" s="187"/>
      <c r="P53" s="300"/>
      <c r="Q53" s="300"/>
      <c r="R53" s="300"/>
      <c r="S53" s="188"/>
      <c r="T53" s="191"/>
      <c r="V53" s="7"/>
    </row>
    <row r="54" spans="2:22" ht="6.6" customHeight="1" thickBot="1">
      <c r="B54" s="146"/>
      <c r="C54" s="36"/>
      <c r="D54" s="239"/>
      <c r="E54" s="239"/>
      <c r="F54" s="239"/>
      <c r="G54" s="239"/>
      <c r="H54" s="239"/>
      <c r="I54" s="239"/>
      <c r="J54" s="239"/>
      <c r="K54" s="239"/>
      <c r="L54" s="239"/>
      <c r="M54" s="36"/>
      <c r="N54" s="36"/>
      <c r="O54" s="187"/>
      <c r="P54" s="300"/>
      <c r="Q54" s="300"/>
      <c r="R54" s="300"/>
      <c r="S54" s="188"/>
      <c r="T54" s="191"/>
      <c r="V54" s="7"/>
    </row>
    <row r="55" spans="2:22" ht="6.6" customHeight="1">
      <c r="B55" s="146"/>
      <c r="C55" s="297"/>
      <c r="D55" s="298"/>
      <c r="E55" s="298"/>
      <c r="F55" s="298"/>
      <c r="G55" s="314"/>
      <c r="H55" s="239"/>
      <c r="I55" s="319"/>
      <c r="J55" s="323"/>
      <c r="K55" s="323"/>
      <c r="L55" s="323"/>
      <c r="M55" s="324"/>
      <c r="N55" s="36"/>
      <c r="O55" s="187"/>
      <c r="P55" s="300"/>
      <c r="Q55" s="300"/>
      <c r="R55" s="300"/>
      <c r="S55" s="188"/>
      <c r="T55" s="191"/>
      <c r="V55" s="7"/>
    </row>
    <row r="56" spans="2:22" ht="27.6" customHeight="1">
      <c r="B56" s="146"/>
      <c r="C56" s="317"/>
      <c r="D56" s="307" t="s">
        <v>137</v>
      </c>
      <c r="E56" s="307"/>
      <c r="F56" s="307"/>
      <c r="G56" s="240"/>
      <c r="H56" s="241"/>
      <c r="I56" s="320"/>
      <c r="J56" s="307" t="s">
        <v>152</v>
      </c>
      <c r="K56" s="307"/>
      <c r="L56" s="307"/>
      <c r="M56" s="315"/>
      <c r="N56" s="36"/>
      <c r="O56" s="187"/>
      <c r="P56" s="300"/>
      <c r="Q56" s="300"/>
      <c r="R56" s="300"/>
      <c r="S56" s="188"/>
      <c r="T56" s="191"/>
      <c r="V56" s="7"/>
    </row>
    <row r="57" spans="2:22" ht="23.45" customHeight="1">
      <c r="B57" s="146"/>
      <c r="C57" s="317"/>
      <c r="D57" s="224">
        <v>9.1</v>
      </c>
      <c r="E57" s="225" t="s">
        <v>204</v>
      </c>
      <c r="F57" s="226" t="e">
        <f>'Audit Scoring Detail'!K45</f>
        <v>#REF!</v>
      </c>
      <c r="G57" s="240"/>
      <c r="H57" s="241"/>
      <c r="I57" s="320"/>
      <c r="J57" s="224">
        <v>10.1</v>
      </c>
      <c r="K57" s="225" t="s">
        <v>207</v>
      </c>
      <c r="L57" s="226" t="e">
        <f>'Audit Scoring Detail'!K53</f>
        <v>#REF!</v>
      </c>
      <c r="M57" s="315"/>
      <c r="N57" s="36"/>
      <c r="O57" s="187"/>
      <c r="P57" s="300"/>
      <c r="Q57" s="300"/>
      <c r="R57" s="300"/>
      <c r="S57" s="188"/>
      <c r="T57" s="191"/>
    </row>
    <row r="58" spans="2:22" ht="23.45" customHeight="1">
      <c r="B58" s="146"/>
      <c r="C58" s="317"/>
      <c r="D58" s="224">
        <v>9.1999999999999993</v>
      </c>
      <c r="E58" s="227" t="s">
        <v>205</v>
      </c>
      <c r="F58" s="226" t="e">
        <f>'Audit Scoring Detail'!L45</f>
        <v>#REF!</v>
      </c>
      <c r="G58" s="240"/>
      <c r="H58" s="241"/>
      <c r="I58" s="320"/>
      <c r="J58" s="224">
        <v>10.199999999999999</v>
      </c>
      <c r="K58" s="227" t="s">
        <v>208</v>
      </c>
      <c r="L58" s="226" t="e">
        <f>'Audit Scoring Detail'!L53</f>
        <v>#REF!</v>
      </c>
      <c r="M58" s="315"/>
      <c r="N58" s="36"/>
      <c r="O58" s="187"/>
      <c r="P58" s="300"/>
      <c r="Q58" s="300"/>
      <c r="R58" s="300"/>
      <c r="S58" s="188"/>
      <c r="T58" s="191"/>
    </row>
    <row r="59" spans="2:22" ht="23.45" customHeight="1">
      <c r="B59" s="146"/>
      <c r="C59" s="317"/>
      <c r="D59" s="224">
        <v>9.3000000000000007</v>
      </c>
      <c r="E59" s="228" t="s">
        <v>206</v>
      </c>
      <c r="F59" s="226" t="e">
        <f>'Audit Scoring Detail'!M45</f>
        <v>#REF!</v>
      </c>
      <c r="G59" s="240"/>
      <c r="H59" s="241"/>
      <c r="I59" s="320"/>
      <c r="J59" s="224">
        <v>10.3</v>
      </c>
      <c r="K59" s="228" t="s">
        <v>209</v>
      </c>
      <c r="L59" s="226" t="e">
        <f>'Audit Scoring Detail'!M53</f>
        <v>#REF!</v>
      </c>
      <c r="M59" s="315"/>
      <c r="N59" s="36"/>
      <c r="O59" s="187"/>
      <c r="P59" s="300"/>
      <c r="Q59" s="300"/>
      <c r="R59" s="300"/>
      <c r="S59" s="188"/>
      <c r="T59" s="191"/>
    </row>
    <row r="60" spans="2:22" ht="23.45" customHeight="1">
      <c r="B60" s="146"/>
      <c r="C60" s="317"/>
      <c r="D60" s="290" t="s">
        <v>181</v>
      </c>
      <c r="E60" s="291"/>
      <c r="F60" s="229">
        <f>COUNTIF('ALL QUESTIONS'!E104:E116, 0)</f>
        <v>0</v>
      </c>
      <c r="G60" s="240"/>
      <c r="H60" s="241"/>
      <c r="I60" s="320"/>
      <c r="J60" s="290" t="s">
        <v>181</v>
      </c>
      <c r="K60" s="291"/>
      <c r="L60" s="229">
        <f>COUNTIF('ALL QUESTIONS'!E117:E128, 0)</f>
        <v>0</v>
      </c>
      <c r="M60" s="315"/>
      <c r="N60" s="36"/>
      <c r="O60" s="187"/>
      <c r="P60" s="300"/>
      <c r="Q60" s="300"/>
      <c r="R60" s="300"/>
      <c r="S60" s="188"/>
      <c r="T60" s="191"/>
    </row>
    <row r="61" spans="2:22" ht="23.45" customHeight="1">
      <c r="B61" s="146"/>
      <c r="C61" s="317"/>
      <c r="D61" s="290" t="s">
        <v>180</v>
      </c>
      <c r="E61" s="291"/>
      <c r="F61" s="230">
        <f>COUNTIF('ALL QUESTIONS'!E104:E116, 1)</f>
        <v>0</v>
      </c>
      <c r="G61" s="240"/>
      <c r="H61" s="241"/>
      <c r="I61" s="320"/>
      <c r="J61" s="290" t="s">
        <v>180</v>
      </c>
      <c r="K61" s="291"/>
      <c r="L61" s="230">
        <f>COUNTIF('ALL QUESTIONS'!E117:E128, 1)</f>
        <v>0</v>
      </c>
      <c r="M61" s="315"/>
      <c r="N61" s="36"/>
      <c r="O61" s="187"/>
      <c r="P61" s="300"/>
      <c r="Q61" s="300"/>
      <c r="R61" s="300"/>
      <c r="S61" s="188"/>
      <c r="T61" s="191"/>
    </row>
    <row r="62" spans="2:22" ht="23.45" customHeight="1">
      <c r="B62" s="146"/>
      <c r="C62" s="317"/>
      <c r="D62" s="290" t="s">
        <v>182</v>
      </c>
      <c r="E62" s="291"/>
      <c r="F62" s="231">
        <f>COUNTIF('ALL QUESTIONS'!E104:E116, 2)</f>
        <v>0</v>
      </c>
      <c r="G62" s="240"/>
      <c r="H62" s="241"/>
      <c r="I62" s="320"/>
      <c r="J62" s="290" t="s">
        <v>182</v>
      </c>
      <c r="K62" s="291"/>
      <c r="L62" s="231">
        <f>COUNTIF('ALL QUESTIONS'!E117:E128, 2)</f>
        <v>0</v>
      </c>
      <c r="M62" s="315"/>
      <c r="N62" s="36"/>
      <c r="O62" s="187"/>
      <c r="P62" s="300"/>
      <c r="Q62" s="300"/>
      <c r="R62" s="300"/>
      <c r="S62" s="188"/>
      <c r="T62" s="191"/>
    </row>
    <row r="63" spans="2:22" ht="23.45" customHeight="1">
      <c r="B63" s="146"/>
      <c r="C63" s="317"/>
      <c r="D63" s="288" t="s">
        <v>187</v>
      </c>
      <c r="E63" s="289"/>
      <c r="F63" s="226">
        <f>'Audit Scoring Detail'!Q45</f>
        <v>42</v>
      </c>
      <c r="G63" s="240"/>
      <c r="H63" s="241"/>
      <c r="I63" s="320"/>
      <c r="J63" s="288" t="s">
        <v>187</v>
      </c>
      <c r="K63" s="289"/>
      <c r="L63" s="226">
        <f>'Audit Scoring Detail'!Q53</f>
        <v>36</v>
      </c>
      <c r="M63" s="315"/>
      <c r="N63" s="36"/>
      <c r="O63" s="187"/>
      <c r="P63" s="300"/>
      <c r="Q63" s="300"/>
      <c r="R63" s="300"/>
      <c r="S63" s="188"/>
      <c r="T63" s="191"/>
    </row>
    <row r="64" spans="2:22" ht="23.45" customHeight="1">
      <c r="B64" s="146"/>
      <c r="C64" s="317"/>
      <c r="D64" s="288" t="s">
        <v>3</v>
      </c>
      <c r="E64" s="289"/>
      <c r="F64" s="226" t="e">
        <f>'Audit Scoring Detail'!R45</f>
        <v>#REF!</v>
      </c>
      <c r="G64" s="240"/>
      <c r="H64" s="241"/>
      <c r="I64" s="320"/>
      <c r="J64" s="288" t="s">
        <v>3</v>
      </c>
      <c r="K64" s="289"/>
      <c r="L64" s="226" t="e">
        <f>'Audit Scoring Detail'!R53</f>
        <v>#REF!</v>
      </c>
      <c r="M64" s="315"/>
      <c r="N64" s="36"/>
      <c r="O64" s="187"/>
      <c r="P64" s="300"/>
      <c r="Q64" s="300"/>
      <c r="R64" s="300"/>
      <c r="S64" s="188"/>
      <c r="T64" s="191"/>
    </row>
    <row r="65" spans="2:20" ht="23.45" customHeight="1">
      <c r="B65" s="146"/>
      <c r="C65" s="317"/>
      <c r="D65" s="232"/>
      <c r="E65" s="233" t="s">
        <v>4</v>
      </c>
      <c r="F65" s="234">
        <f>'Audit Scoring Detail'!S45</f>
        <v>0</v>
      </c>
      <c r="G65" s="240"/>
      <c r="H65" s="241"/>
      <c r="I65" s="320"/>
      <c r="J65" s="232"/>
      <c r="K65" s="233" t="s">
        <v>4</v>
      </c>
      <c r="L65" s="234">
        <f>'Audit Scoring Detail'!S53</f>
        <v>0</v>
      </c>
      <c r="M65" s="315"/>
      <c r="N65" s="36"/>
      <c r="O65" s="187"/>
      <c r="P65" s="300"/>
      <c r="Q65" s="300"/>
      <c r="R65" s="300"/>
      <c r="S65" s="188"/>
      <c r="T65" s="191"/>
    </row>
    <row r="66" spans="2:20" ht="35.1" customHeight="1">
      <c r="B66" s="146"/>
      <c r="C66" s="317"/>
      <c r="D66" s="288" t="s">
        <v>188</v>
      </c>
      <c r="E66" s="289"/>
      <c r="F66" s="235" t="str">
        <f>'Audit Scoring Detail'!E45</f>
        <v>Optimal</v>
      </c>
      <c r="G66" s="240"/>
      <c r="H66" s="241"/>
      <c r="I66" s="320"/>
      <c r="J66" s="288" t="s">
        <v>188</v>
      </c>
      <c r="K66" s="289"/>
      <c r="L66" s="235" t="str">
        <f>'Audit Scoring Detail'!E53</f>
        <v>Optimal</v>
      </c>
      <c r="M66" s="315"/>
      <c r="N66" s="36"/>
      <c r="O66" s="187"/>
      <c r="P66" s="300"/>
      <c r="Q66" s="300"/>
      <c r="R66" s="300"/>
      <c r="S66" s="188"/>
      <c r="T66" s="191"/>
    </row>
    <row r="67" spans="2:20" ht="6.6" customHeight="1" thickBot="1">
      <c r="B67" s="146"/>
      <c r="C67" s="318"/>
      <c r="D67" s="295"/>
      <c r="E67" s="295"/>
      <c r="F67" s="295"/>
      <c r="G67" s="296"/>
      <c r="H67" s="36"/>
      <c r="I67" s="292"/>
      <c r="J67" s="295"/>
      <c r="K67" s="295"/>
      <c r="L67" s="295"/>
      <c r="M67" s="296"/>
      <c r="N67" s="67"/>
      <c r="O67" s="187"/>
      <c r="P67" s="300"/>
      <c r="Q67" s="300"/>
      <c r="R67" s="300"/>
      <c r="S67" s="188"/>
      <c r="T67" s="191"/>
    </row>
    <row r="68" spans="2:20" ht="6.6" customHeight="1" thickBot="1">
      <c r="B68" s="146"/>
      <c r="C68" s="36"/>
      <c r="D68" s="37"/>
      <c r="E68" s="37"/>
      <c r="F68" s="37"/>
      <c r="G68" s="37"/>
      <c r="H68" s="37"/>
      <c r="I68" s="37"/>
      <c r="J68" s="37"/>
      <c r="K68" s="37"/>
      <c r="L68" s="37"/>
      <c r="M68" s="37"/>
      <c r="N68" s="70"/>
      <c r="O68" s="187"/>
      <c r="P68" s="300"/>
      <c r="Q68" s="300"/>
      <c r="R68" s="300"/>
      <c r="S68" s="188"/>
      <c r="T68" s="191"/>
    </row>
    <row r="69" spans="2:20" ht="6.6" customHeight="1">
      <c r="B69" s="146"/>
      <c r="C69" s="297"/>
      <c r="D69" s="298"/>
      <c r="E69" s="298"/>
      <c r="F69" s="298"/>
      <c r="G69" s="314"/>
      <c r="H69" s="37"/>
      <c r="I69" s="297"/>
      <c r="J69" s="298"/>
      <c r="K69" s="298"/>
      <c r="L69" s="298"/>
      <c r="M69" s="314"/>
      <c r="N69" s="70"/>
      <c r="O69" s="187"/>
      <c r="P69" s="300"/>
      <c r="Q69" s="300"/>
      <c r="R69" s="300"/>
      <c r="S69" s="188"/>
      <c r="T69" s="191"/>
    </row>
    <row r="70" spans="2:20" ht="27.6" customHeight="1">
      <c r="B70" s="146"/>
      <c r="C70" s="317"/>
      <c r="D70" s="346" t="s">
        <v>177</v>
      </c>
      <c r="E70" s="347"/>
      <c r="F70" s="347"/>
      <c r="G70" s="316"/>
      <c r="H70" s="52"/>
      <c r="I70" s="317"/>
      <c r="J70" s="307" t="s">
        <v>178</v>
      </c>
      <c r="K70" s="307"/>
      <c r="L70" s="307"/>
      <c r="M70" s="315"/>
      <c r="N70" s="67"/>
      <c r="O70" s="187"/>
      <c r="P70" s="300"/>
      <c r="Q70" s="300"/>
      <c r="R70" s="300"/>
      <c r="S70" s="188"/>
      <c r="T70" s="191"/>
    </row>
    <row r="71" spans="2:20" ht="35.1" customHeight="1">
      <c r="B71" s="146"/>
      <c r="C71" s="317"/>
      <c r="D71" s="347"/>
      <c r="E71" s="347"/>
      <c r="F71" s="347"/>
      <c r="G71" s="316"/>
      <c r="H71" s="239"/>
      <c r="I71" s="317"/>
      <c r="J71" s="313" t="str">
        <f>IF(COUNTIF(F34:R34,"Failed")+COUNTIF(F52,"Failed")+COUNTIF(L52,"Failed")+COUNTIF(F66,"Failed")+COUNTIF(L66,"Failed")&gt;0,"Audit Failure",
IF(COUNTIF(F34:R34,"Partial")+COUNTIF(F52,"Partial")+COUNTIF(L52,"Partial")+COUNTIF(F66,"Partial")+COUNTIF(L66,"Partial")&gt;0,"Partial Compliance",
IF(COUNTIF(F34:R34,"Ready")+COUNTIF(F52,"Ready")+COUNTIF(L52,"Ready")+COUNTIF(F66,"Ready")+COUNTIF(L66,"Ready")&gt;0,"Audit Ready",
"Exceedingly Audit Ready")))</f>
        <v>Audit Failure</v>
      </c>
      <c r="K71" s="313"/>
      <c r="L71" s="313"/>
      <c r="M71" s="315"/>
      <c r="N71" s="67"/>
      <c r="O71" s="189"/>
      <c r="P71" s="300"/>
      <c r="Q71" s="300"/>
      <c r="R71" s="300"/>
      <c r="S71" s="188"/>
      <c r="T71" s="191"/>
    </row>
    <row r="72" spans="2:20" ht="30" customHeight="1">
      <c r="B72" s="146"/>
      <c r="C72" s="317"/>
      <c r="D72" s="347"/>
      <c r="E72" s="347"/>
      <c r="F72" s="347"/>
      <c r="G72" s="316"/>
      <c r="H72" s="239"/>
      <c r="I72" s="317"/>
      <c r="J72" s="312" t="s">
        <v>179</v>
      </c>
      <c r="K72" s="312"/>
      <c r="L72" s="242">
        <f>AVERAGE(F33, L33, R33, F51, L51, F65, L65)</f>
        <v>0</v>
      </c>
      <c r="M72" s="315"/>
      <c r="N72" s="67"/>
      <c r="O72" s="189"/>
      <c r="P72" s="300"/>
      <c r="Q72" s="300"/>
      <c r="R72" s="300"/>
      <c r="S72" s="188"/>
      <c r="T72" s="191"/>
    </row>
    <row r="73" spans="2:20" ht="6.6" customHeight="1" thickBot="1">
      <c r="B73" s="146"/>
      <c r="C73" s="318"/>
      <c r="D73" s="295"/>
      <c r="E73" s="295"/>
      <c r="F73" s="295"/>
      <c r="G73" s="296"/>
      <c r="H73" s="36"/>
      <c r="I73" s="318"/>
      <c r="J73" s="295"/>
      <c r="K73" s="295"/>
      <c r="L73" s="295"/>
      <c r="M73" s="296"/>
      <c r="N73" s="36"/>
      <c r="O73" s="190"/>
      <c r="P73" s="295"/>
      <c r="Q73" s="295"/>
      <c r="R73" s="295"/>
      <c r="S73" s="296"/>
      <c r="T73" s="191"/>
    </row>
    <row r="74" spans="2:20" ht="6.6" customHeight="1" thickBot="1">
      <c r="B74" s="193"/>
      <c r="C74" s="44"/>
      <c r="D74" s="44"/>
      <c r="E74" s="44"/>
      <c r="F74" s="44"/>
      <c r="G74" s="44"/>
      <c r="H74" s="44"/>
      <c r="I74" s="44"/>
      <c r="J74" s="44"/>
      <c r="K74" s="44"/>
      <c r="L74" s="44"/>
      <c r="M74" s="44"/>
      <c r="N74" s="44"/>
      <c r="O74" s="44"/>
      <c r="P74" s="44"/>
      <c r="Q74" s="44"/>
      <c r="R74" s="44"/>
      <c r="S74" s="44"/>
      <c r="T74" s="192"/>
    </row>
  </sheetData>
  <sheetProtection sheet="1" selectLockedCells="1"/>
  <mergeCells count="135">
    <mergeCell ref="D9:F19"/>
    <mergeCell ref="S7:S10"/>
    <mergeCell ref="O7:O9"/>
    <mergeCell ref="M7:M10"/>
    <mergeCell ref="I7:I9"/>
    <mergeCell ref="P20:R20"/>
    <mergeCell ref="I20:M20"/>
    <mergeCell ref="J7:L7"/>
    <mergeCell ref="S18:S20"/>
    <mergeCell ref="P19:R19"/>
    <mergeCell ref="P18:R18"/>
    <mergeCell ref="O18:O20"/>
    <mergeCell ref="O17:S17"/>
    <mergeCell ref="P14:R14"/>
    <mergeCell ref="P13:R13"/>
    <mergeCell ref="S13:S14"/>
    <mergeCell ref="O13:O15"/>
    <mergeCell ref="M13:M14"/>
    <mergeCell ref="O12:S12"/>
    <mergeCell ref="I10:L10"/>
    <mergeCell ref="P9:R9"/>
    <mergeCell ref="P8:R8"/>
    <mergeCell ref="C7:C20"/>
    <mergeCell ref="D20:F20"/>
    <mergeCell ref="B2:S2"/>
    <mergeCell ref="D70:F72"/>
    <mergeCell ref="D23:F23"/>
    <mergeCell ref="J8:L8"/>
    <mergeCell ref="J9:L9"/>
    <mergeCell ref="I12:I14"/>
    <mergeCell ref="J23:L23"/>
    <mergeCell ref="J24:L24"/>
    <mergeCell ref="I17:M17"/>
    <mergeCell ref="I18:I19"/>
    <mergeCell ref="M18:M19"/>
    <mergeCell ref="D8:F8"/>
    <mergeCell ref="J13:L13"/>
    <mergeCell ref="J14:L14"/>
    <mergeCell ref="J18:L18"/>
    <mergeCell ref="J19:L19"/>
    <mergeCell ref="P24:R24"/>
    <mergeCell ref="J38:L38"/>
    <mergeCell ref="D38:F38"/>
    <mergeCell ref="C53:G53"/>
    <mergeCell ref="C3:R3"/>
    <mergeCell ref="C4:C5"/>
    <mergeCell ref="D5:R5"/>
    <mergeCell ref="S3:S5"/>
    <mergeCell ref="F4:P4"/>
    <mergeCell ref="I37:M37"/>
    <mergeCell ref="I38:I52"/>
    <mergeCell ref="M38:M52"/>
    <mergeCell ref="C37:G37"/>
    <mergeCell ref="C38:C52"/>
    <mergeCell ref="G38:G52"/>
    <mergeCell ref="C22:G22"/>
    <mergeCell ref="I22:M22"/>
    <mergeCell ref="M23:M35"/>
    <mergeCell ref="C23:C24"/>
    <mergeCell ref="J30:K30"/>
    <mergeCell ref="G23:G24"/>
    <mergeCell ref="I23:I24"/>
    <mergeCell ref="J31:K31"/>
    <mergeCell ref="J52:K52"/>
    <mergeCell ref="J32:K32"/>
    <mergeCell ref="J34:K34"/>
    <mergeCell ref="D32:E32"/>
    <mergeCell ref="D34:E34"/>
    <mergeCell ref="D28:E28"/>
    <mergeCell ref="D29:E29"/>
    <mergeCell ref="D31:E31"/>
    <mergeCell ref="D66:E66"/>
    <mergeCell ref="J56:L56"/>
    <mergeCell ref="D56:F56"/>
    <mergeCell ref="S23:S35"/>
    <mergeCell ref="J55:M55"/>
    <mergeCell ref="M56:M66"/>
    <mergeCell ref="J67:M67"/>
    <mergeCell ref="J28:K28"/>
    <mergeCell ref="J29:K29"/>
    <mergeCell ref="J72:K72"/>
    <mergeCell ref="J71:L71"/>
    <mergeCell ref="J70:L70"/>
    <mergeCell ref="J66:K66"/>
    <mergeCell ref="J69:M69"/>
    <mergeCell ref="M70:M73"/>
    <mergeCell ref="J73:L73"/>
    <mergeCell ref="D52:E52"/>
    <mergeCell ref="C69:G69"/>
    <mergeCell ref="G70:G72"/>
    <mergeCell ref="C70:C73"/>
    <mergeCell ref="D73:G73"/>
    <mergeCell ref="I69:I73"/>
    <mergeCell ref="C67:G67"/>
    <mergeCell ref="I55:I67"/>
    <mergeCell ref="C55:G55"/>
    <mergeCell ref="C56:C66"/>
    <mergeCell ref="P73:S73"/>
    <mergeCell ref="O37:R37"/>
    <mergeCell ref="P38:R38"/>
    <mergeCell ref="P39:R72"/>
    <mergeCell ref="P22:S22"/>
    <mergeCell ref="O22:O35"/>
    <mergeCell ref="P35:R35"/>
    <mergeCell ref="P23:R23"/>
    <mergeCell ref="P28:Q28"/>
    <mergeCell ref="P29:Q29"/>
    <mergeCell ref="P30:Q30"/>
    <mergeCell ref="P31:Q31"/>
    <mergeCell ref="P32:Q32"/>
    <mergeCell ref="P34:Q34"/>
    <mergeCell ref="D21:F21"/>
    <mergeCell ref="D39:F40"/>
    <mergeCell ref="J64:K64"/>
    <mergeCell ref="J46:K46"/>
    <mergeCell ref="J47:K47"/>
    <mergeCell ref="J48:K48"/>
    <mergeCell ref="J49:K49"/>
    <mergeCell ref="J50:K50"/>
    <mergeCell ref="D60:E60"/>
    <mergeCell ref="D61:E61"/>
    <mergeCell ref="D62:E62"/>
    <mergeCell ref="D63:E63"/>
    <mergeCell ref="D64:E64"/>
    <mergeCell ref="J60:K60"/>
    <mergeCell ref="J61:K61"/>
    <mergeCell ref="J62:K62"/>
    <mergeCell ref="J63:K63"/>
    <mergeCell ref="D46:E46"/>
    <mergeCell ref="D47:E47"/>
    <mergeCell ref="D48:E48"/>
    <mergeCell ref="D49:E49"/>
    <mergeCell ref="D50:E50"/>
    <mergeCell ref="I53:M53"/>
    <mergeCell ref="D30:E30"/>
  </mergeCells>
  <conditionalFormatting sqref="F34 L34 R34 F52 L52 F66 L66">
    <cfRule type="containsText" dxfId="50" priority="5" operator="containsText" text="Optimal">
      <formula>NOT(ISERROR(SEARCH("Optimal",F34)))</formula>
    </cfRule>
    <cfRule type="containsText" dxfId="49" priority="6" operator="containsText" text="Ready">
      <formula>NOT(ISERROR(SEARCH("Ready",F34)))</formula>
    </cfRule>
    <cfRule type="containsText" dxfId="48" priority="7" operator="containsText" text="Partial">
      <formula>NOT(ISERROR(SEARCH("Partial",F34)))</formula>
    </cfRule>
    <cfRule type="containsText" dxfId="47" priority="8" operator="containsText" text="Failed">
      <formula>NOT(ISERROR(SEARCH("Failed",F34)))</formula>
    </cfRule>
  </conditionalFormatting>
  <conditionalFormatting sqref="J71">
    <cfRule type="cellIs" dxfId="46" priority="26" stopIfTrue="1" operator="equal">
      <formula>"FULL APPROVAL"</formula>
    </cfRule>
    <cfRule type="cellIs" dxfId="45" priority="27" stopIfTrue="1" operator="equal">
      <formula>"INTERIM APPROVAL"</formula>
    </cfRule>
    <cfRule type="cellIs" dxfId="44" priority="28" stopIfTrue="1" operator="equal">
      <formula>"NOT APPROVED"</formula>
    </cfRule>
  </conditionalFormatting>
  <conditionalFormatting sqref="J71:L71">
    <cfRule type="containsText" dxfId="43" priority="1" operator="containsText" text="Exceedingly Audit Ready">
      <formula>NOT(ISERROR(SEARCH("Exceedingly Audit Ready",J71)))</formula>
    </cfRule>
    <cfRule type="containsText" dxfId="42" priority="2" operator="containsText" text="Audit Ready">
      <formula>NOT(ISERROR(SEARCH("Audit Ready",J71)))</formula>
    </cfRule>
    <cfRule type="containsText" dxfId="41" priority="3" operator="containsText" text="Partial Compliance">
      <formula>NOT(ISERROR(SEARCH("Partial Compliance",J71)))</formula>
    </cfRule>
    <cfRule type="containsText" dxfId="40" priority="4" operator="containsText" text="Audit Failure">
      <formula>NOT(ISERROR(SEARCH("Audit Failure",J71)))</formula>
    </cfRule>
    <cfRule type="cellIs" dxfId="39" priority="25" operator="equal">
      <formula>"NOT APPROVED (REACH!)"</formula>
    </cfRule>
  </conditionalFormatting>
  <printOptions horizontalCentered="1"/>
  <pageMargins left="0.31496062992125984" right="0.31496062992125984" top="0.15748031496062992" bottom="0.35433070866141736" header="0.31496062992125984" footer="0"/>
  <pageSetup paperSize="8" scale="65" orientation="landscape" r:id="rId1"/>
  <headerFooter>
    <oddFooter>&amp;LJCB New Supplier Audit&amp;CSummary&amp;RIssue 21
Release Date: 05/12/24</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pageSetUpPr fitToPage="1"/>
  </sheetPr>
  <dimension ref="B1:AJ74"/>
  <sheetViews>
    <sheetView showGridLines="0" topLeftCell="A4" zoomScale="70" zoomScaleNormal="70" workbookViewId="0">
      <selection activeCell="Z80" sqref="Z80"/>
    </sheetView>
  </sheetViews>
  <sheetFormatPr defaultRowHeight="15"/>
  <cols>
    <col min="1" max="1" width="3.7109375" customWidth="1"/>
    <col min="2" max="3" width="1.140625" customWidth="1"/>
    <col min="4" max="4" width="10.7109375" customWidth="1"/>
    <col min="5" max="5" width="20.7109375" customWidth="1"/>
    <col min="6" max="13" width="12.7109375" customWidth="1"/>
    <col min="14" max="16" width="1.140625" customWidth="1"/>
    <col min="17" max="17" width="14.7109375" customWidth="1"/>
    <col min="19" max="19" width="10.85546875" customWidth="1"/>
    <col min="20" max="21" width="1.140625" customWidth="1"/>
    <col min="22" max="23" width="35.7109375" customWidth="1"/>
    <col min="24" max="24" width="80.7109375" customWidth="1"/>
  </cols>
  <sheetData>
    <row r="1" spans="2:21" ht="15.75" thickBot="1"/>
    <row r="2" spans="2:21" ht="7.35" customHeight="1">
      <c r="B2" s="345"/>
      <c r="C2" s="325"/>
      <c r="D2" s="325"/>
      <c r="E2" s="325"/>
      <c r="F2" s="325"/>
      <c r="G2" s="325"/>
      <c r="H2" s="325"/>
      <c r="I2" s="325"/>
      <c r="J2" s="325"/>
      <c r="K2" s="325"/>
      <c r="L2" s="325"/>
      <c r="M2" s="325"/>
      <c r="N2" s="325"/>
      <c r="O2" s="325"/>
      <c r="P2" s="325"/>
      <c r="Q2" s="325"/>
      <c r="R2" s="325"/>
      <c r="S2" s="325"/>
      <c r="T2" s="121"/>
      <c r="U2" s="122"/>
    </row>
    <row r="3" spans="2:21" ht="7.35" customHeight="1">
      <c r="B3" s="123"/>
      <c r="C3" s="326"/>
      <c r="D3" s="37"/>
      <c r="E3" s="37"/>
      <c r="F3" s="326"/>
      <c r="G3" s="326"/>
      <c r="H3" s="326"/>
      <c r="I3" s="326"/>
      <c r="J3" s="326"/>
      <c r="K3" s="326"/>
      <c r="L3" s="326"/>
      <c r="M3" s="326"/>
      <c r="N3" s="326"/>
      <c r="O3" s="326"/>
      <c r="P3" s="326"/>
      <c r="Q3" s="326"/>
      <c r="R3" s="326"/>
      <c r="S3" s="326"/>
      <c r="T3" s="326"/>
      <c r="U3" s="40"/>
    </row>
    <row r="4" spans="2:21" ht="65.25" customHeight="1">
      <c r="B4" s="479"/>
      <c r="C4" s="326"/>
      <c r="D4" s="465" t="s">
        <v>173</v>
      </c>
      <c r="E4" s="465"/>
      <c r="F4" s="465"/>
      <c r="G4" s="465"/>
      <c r="H4" s="465"/>
      <c r="I4" s="465"/>
      <c r="J4" s="465"/>
      <c r="K4" s="465"/>
      <c r="L4" s="465"/>
      <c r="M4" s="465"/>
      <c r="N4" s="465"/>
      <c r="O4" s="465"/>
      <c r="P4" s="465"/>
      <c r="Q4" s="465"/>
      <c r="R4" s="465"/>
      <c r="S4" s="465"/>
      <c r="T4" s="326"/>
      <c r="U4" s="40"/>
    </row>
    <row r="5" spans="2:21" ht="6.6" customHeight="1">
      <c r="B5" s="479"/>
      <c r="C5" s="326"/>
      <c r="D5" s="37"/>
      <c r="E5" s="37"/>
      <c r="F5" s="36"/>
      <c r="G5" s="36"/>
      <c r="H5" s="36"/>
      <c r="I5" s="36"/>
      <c r="J5" s="36"/>
      <c r="K5" s="36"/>
      <c r="L5" s="36"/>
      <c r="M5" s="36"/>
      <c r="N5" s="36"/>
      <c r="O5" s="124"/>
      <c r="P5" s="36"/>
      <c r="Q5" s="36"/>
      <c r="R5" s="36"/>
      <c r="S5" s="36"/>
      <c r="T5" s="326"/>
      <c r="U5" s="40"/>
    </row>
    <row r="6" spans="2:21" ht="6.6" customHeight="1" thickBot="1">
      <c r="B6" s="479"/>
      <c r="C6" s="37"/>
      <c r="D6" s="37"/>
      <c r="E6" s="37"/>
      <c r="F6" s="36"/>
      <c r="G6" s="36"/>
      <c r="H6" s="36"/>
      <c r="I6" s="36"/>
      <c r="J6" s="36"/>
      <c r="K6" s="36"/>
      <c r="L6" s="36"/>
      <c r="M6" s="36"/>
      <c r="N6" s="37"/>
      <c r="O6" s="124"/>
      <c r="P6" s="37"/>
      <c r="Q6" s="37"/>
      <c r="R6" s="37"/>
      <c r="S6" s="37"/>
      <c r="T6" s="36"/>
      <c r="U6" s="40"/>
    </row>
    <row r="7" spans="2:21" ht="6.6" customHeight="1">
      <c r="B7" s="479"/>
      <c r="C7" s="125"/>
      <c r="D7" s="126"/>
      <c r="E7" s="126"/>
      <c r="F7" s="126"/>
      <c r="G7" s="126"/>
      <c r="H7" s="126"/>
      <c r="I7" s="126"/>
      <c r="J7" s="126"/>
      <c r="K7" s="126"/>
      <c r="L7" s="126"/>
      <c r="M7" s="126"/>
      <c r="N7" s="314"/>
      <c r="O7" s="124"/>
      <c r="P7" s="297"/>
      <c r="Q7" s="298"/>
      <c r="R7" s="298"/>
      <c r="S7" s="298"/>
      <c r="T7" s="314"/>
      <c r="U7" s="40"/>
    </row>
    <row r="8" spans="2:21" s="20" customFormat="1" ht="36" customHeight="1">
      <c r="B8" s="479"/>
      <c r="C8" s="317"/>
      <c r="D8" s="466" t="s">
        <v>8</v>
      </c>
      <c r="E8" s="467"/>
      <c r="F8" s="467"/>
      <c r="G8" s="467"/>
      <c r="H8" s="467"/>
      <c r="I8" s="467"/>
      <c r="J8" s="467"/>
      <c r="K8" s="467"/>
      <c r="L8" s="467"/>
      <c r="M8" s="468"/>
      <c r="N8" s="315"/>
      <c r="O8" s="507"/>
      <c r="P8" s="317"/>
      <c r="Q8" s="480" t="s">
        <v>5</v>
      </c>
      <c r="R8" s="480" t="s">
        <v>6</v>
      </c>
      <c r="S8" s="480" t="s">
        <v>7</v>
      </c>
      <c r="T8" s="129"/>
      <c r="U8" s="40"/>
    </row>
    <row r="9" spans="2:21" s="20" customFormat="1" ht="18" customHeight="1">
      <c r="B9" s="479"/>
      <c r="C9" s="317"/>
      <c r="D9" s="174"/>
      <c r="E9" s="174"/>
      <c r="F9" s="166"/>
      <c r="G9" s="164"/>
      <c r="H9" s="164"/>
      <c r="I9" s="164"/>
      <c r="J9" s="173">
        <v>4.0999999999999996</v>
      </c>
      <c r="K9" s="173">
        <v>4.2</v>
      </c>
      <c r="L9" s="173">
        <v>4.3</v>
      </c>
      <c r="M9" s="173">
        <v>4.4000000000000004</v>
      </c>
      <c r="N9" s="315"/>
      <c r="O9" s="507"/>
      <c r="P9" s="317"/>
      <c r="Q9" s="480"/>
      <c r="R9" s="480"/>
      <c r="S9" s="480"/>
      <c r="T9" s="130"/>
      <c r="U9" s="40"/>
    </row>
    <row r="10" spans="2:21" s="20" customFormat="1" ht="18" customHeight="1">
      <c r="B10" s="479"/>
      <c r="C10" s="317"/>
      <c r="D10" s="461" t="s">
        <v>15</v>
      </c>
      <c r="E10" s="463" t="str">
        <f>IF(COUNTA('ALL QUESTIONS'!E2:E20) &lt; ROWS('ALL QUESTIONS'!E2:E20), "",
 IF(COUNTIF('ALL QUESTIONS'!E2:E20, 0) &gt; 0, "Failed",
 IF(COUNTIF('ALL QUESTIONS'!E2:E20, 1) &gt; 0, "Partial",
 IF(COUNTIF('ALL QUESTIONS'!E2:E20, 2) &gt; 0, "Ready",
 "Optimal"))))</f>
        <v>Failed</v>
      </c>
      <c r="F10" s="166"/>
      <c r="G10" s="164"/>
      <c r="H10" s="164"/>
      <c r="I10" s="169" t="s">
        <v>210</v>
      </c>
      <c r="J10" s="131">
        <f>SUM('Clause 4'!H8:H11)</f>
        <v>0</v>
      </c>
      <c r="K10" s="167">
        <f>SUM('Clause 4'!H18:H22)</f>
        <v>0</v>
      </c>
      <c r="L10" s="131">
        <f>SUM('Clause 4'!H29:H32)</f>
        <v>0</v>
      </c>
      <c r="M10" s="131">
        <f>SUM('Clause 4'!H39:H44)</f>
        <v>0</v>
      </c>
      <c r="N10" s="315"/>
      <c r="O10" s="507"/>
      <c r="P10" s="317"/>
      <c r="Q10" s="493">
        <f>SUM(J11:M11)</f>
        <v>57</v>
      </c>
      <c r="R10" s="493">
        <f>SUM(J10:M10)</f>
        <v>0</v>
      </c>
      <c r="S10" s="491">
        <f>IF(ISERROR(R10/(Q10)),0,(R10/(Q10)))</f>
        <v>0</v>
      </c>
      <c r="T10" s="130"/>
      <c r="U10" s="40"/>
    </row>
    <row r="11" spans="2:21" s="20" customFormat="1" ht="18" customHeight="1">
      <c r="B11" s="479"/>
      <c r="C11" s="127"/>
      <c r="D11" s="462"/>
      <c r="E11" s="464"/>
      <c r="F11" s="166"/>
      <c r="G11" s="163"/>
      <c r="H11" s="162"/>
      <c r="I11" s="169" t="s">
        <v>174</v>
      </c>
      <c r="J11" s="172">
        <v>12</v>
      </c>
      <c r="K11" s="172">
        <v>15</v>
      </c>
      <c r="L11" s="172">
        <v>12</v>
      </c>
      <c r="M11" s="172">
        <v>18</v>
      </c>
      <c r="N11" s="128"/>
      <c r="O11" s="124"/>
      <c r="P11" s="317"/>
      <c r="Q11" s="494"/>
      <c r="R11" s="494"/>
      <c r="S11" s="492"/>
      <c r="T11" s="130"/>
      <c r="U11" s="40"/>
    </row>
    <row r="12" spans="2:21" ht="6.6" customHeight="1" thickBot="1">
      <c r="B12" s="479"/>
      <c r="C12" s="318"/>
      <c r="D12" s="295"/>
      <c r="E12" s="295"/>
      <c r="F12" s="295"/>
      <c r="G12" s="295"/>
      <c r="H12" s="295"/>
      <c r="I12" s="295"/>
      <c r="J12" s="295"/>
      <c r="K12" s="295"/>
      <c r="L12" s="295"/>
      <c r="M12" s="295"/>
      <c r="N12" s="296"/>
      <c r="O12" s="124"/>
      <c r="P12" s="318"/>
      <c r="Q12" s="505"/>
      <c r="R12" s="505"/>
      <c r="S12" s="505"/>
      <c r="T12" s="506"/>
      <c r="U12" s="40"/>
    </row>
    <row r="13" spans="2:21" ht="6.6" customHeight="1" thickBot="1">
      <c r="B13" s="479"/>
      <c r="C13" s="37"/>
      <c r="D13" s="37"/>
      <c r="E13" s="37"/>
      <c r="F13" s="132"/>
      <c r="G13" s="132"/>
      <c r="H13" s="132"/>
      <c r="I13" s="132"/>
      <c r="J13" s="132"/>
      <c r="K13" s="132"/>
      <c r="L13" s="132"/>
      <c r="M13" s="132"/>
      <c r="N13" s="133"/>
      <c r="O13" s="124"/>
      <c r="P13" s="134"/>
      <c r="Q13" s="135"/>
      <c r="R13" s="135"/>
      <c r="S13" s="135"/>
      <c r="T13" s="136"/>
      <c r="U13" s="40"/>
    </row>
    <row r="14" spans="2:21" ht="6.6" customHeight="1">
      <c r="B14" s="479"/>
      <c r="C14" s="297"/>
      <c r="D14" s="298"/>
      <c r="E14" s="298"/>
      <c r="F14" s="298"/>
      <c r="G14" s="298"/>
      <c r="H14" s="298"/>
      <c r="I14" s="298"/>
      <c r="J14" s="298"/>
      <c r="K14" s="298"/>
      <c r="L14" s="298"/>
      <c r="M14" s="298"/>
      <c r="N14" s="483"/>
      <c r="O14" s="124"/>
      <c r="P14" s="485"/>
      <c r="Q14" s="487"/>
      <c r="R14" s="487"/>
      <c r="S14" s="487"/>
      <c r="T14" s="487"/>
      <c r="U14" s="137"/>
    </row>
    <row r="15" spans="2:21" s="20" customFormat="1" ht="36" customHeight="1">
      <c r="B15" s="479"/>
      <c r="C15" s="317"/>
      <c r="D15" s="466" t="s">
        <v>50</v>
      </c>
      <c r="E15" s="467"/>
      <c r="F15" s="467"/>
      <c r="G15" s="467"/>
      <c r="H15" s="467"/>
      <c r="I15" s="467"/>
      <c r="J15" s="467"/>
      <c r="K15" s="467"/>
      <c r="L15" s="467"/>
      <c r="M15" s="468"/>
      <c r="N15" s="484"/>
      <c r="O15" s="124"/>
      <c r="P15" s="486"/>
      <c r="Q15" s="480" t="s">
        <v>5</v>
      </c>
      <c r="R15" s="480" t="s">
        <v>6</v>
      </c>
      <c r="S15" s="480" t="s">
        <v>7</v>
      </c>
      <c r="T15" s="488"/>
      <c r="U15" s="137"/>
    </row>
    <row r="16" spans="2:21" s="20" customFormat="1" ht="18" customHeight="1">
      <c r="B16" s="479"/>
      <c r="C16" s="317"/>
      <c r="D16" s="174"/>
      <c r="E16" s="174"/>
      <c r="F16" s="164"/>
      <c r="G16" s="164"/>
      <c r="H16" s="164"/>
      <c r="I16" s="164"/>
      <c r="J16" s="164"/>
      <c r="K16" s="173">
        <v>5.0999999999999996</v>
      </c>
      <c r="L16" s="173">
        <v>5.2</v>
      </c>
      <c r="M16" s="173">
        <v>5.3</v>
      </c>
      <c r="N16" s="484"/>
      <c r="O16" s="124"/>
      <c r="P16" s="486"/>
      <c r="Q16" s="480"/>
      <c r="R16" s="480"/>
      <c r="S16" s="480"/>
      <c r="T16" s="488"/>
      <c r="U16" s="137"/>
    </row>
    <row r="17" spans="2:21" s="20" customFormat="1" ht="18" customHeight="1">
      <c r="B17" s="479"/>
      <c r="C17" s="317"/>
      <c r="D17" s="461" t="s">
        <v>15</v>
      </c>
      <c r="E17" s="463" t="str">
        <f>IF(COUNTA('ALL QUESTIONS'!E21:E33) &lt; ROWS('ALL QUESTIONS'!E21:E33), "",
 IF(COUNTIF('ALL QUESTIONS'!E21:E33, 0) &gt; 0, "Failed",
 IF(COUNTIF('ALL QUESTIONS'!E21:E33, 1) &gt; 0, "Partial",
 IF(COUNTIF('ALL QUESTIONS'!E21:E33, 2) &gt; 0, "Ready",
 "Optimal"))))</f>
        <v>Optimal</v>
      </c>
      <c r="F17" s="164"/>
      <c r="G17" s="164"/>
      <c r="H17" s="164"/>
      <c r="I17" s="164"/>
      <c r="J17" s="168" t="s">
        <v>210</v>
      </c>
      <c r="K17" s="131" t="e">
        <f>SUM(#REF!)</f>
        <v>#REF!</v>
      </c>
      <c r="L17" s="131" t="e">
        <f>SUM(#REF!)</f>
        <v>#REF!</v>
      </c>
      <c r="M17" s="131" t="e">
        <f>SUM(#REF!)</f>
        <v>#REF!</v>
      </c>
      <c r="N17" s="484"/>
      <c r="O17" s="124"/>
      <c r="P17" s="486"/>
      <c r="Q17" s="493">
        <f>SUM(K18:M18)</f>
        <v>39</v>
      </c>
      <c r="R17" s="493" t="e">
        <f>SUM(K17:M17)</f>
        <v>#REF!</v>
      </c>
      <c r="S17" s="491">
        <f>IF(ISERROR(R17/(Q17)),0,(R17/(Q17)))</f>
        <v>0</v>
      </c>
      <c r="T17" s="488"/>
      <c r="U17" s="137"/>
    </row>
    <row r="18" spans="2:21" s="20" customFormat="1" ht="18" customHeight="1">
      <c r="B18" s="479"/>
      <c r="C18" s="127"/>
      <c r="D18" s="462"/>
      <c r="E18" s="464"/>
      <c r="F18" s="164"/>
      <c r="G18" s="164"/>
      <c r="H18" s="164"/>
      <c r="I18" s="164"/>
      <c r="J18" s="168" t="s">
        <v>174</v>
      </c>
      <c r="K18" s="172">
        <v>12</v>
      </c>
      <c r="L18" s="172">
        <v>12</v>
      </c>
      <c r="M18" s="172">
        <v>15</v>
      </c>
      <c r="N18" s="138"/>
      <c r="O18" s="124"/>
      <c r="P18" s="139"/>
      <c r="Q18" s="494"/>
      <c r="R18" s="494"/>
      <c r="S18" s="492"/>
      <c r="T18" s="488"/>
      <c r="U18" s="137"/>
    </row>
    <row r="19" spans="2:21" ht="6.6" customHeight="1" thickBot="1">
      <c r="B19" s="479"/>
      <c r="C19" s="88"/>
      <c r="D19" s="89"/>
      <c r="E19" s="89"/>
      <c r="F19" s="140"/>
      <c r="G19" s="140"/>
      <c r="H19" s="140"/>
      <c r="I19" s="140"/>
      <c r="J19" s="140"/>
      <c r="K19" s="140"/>
      <c r="L19" s="140"/>
      <c r="M19" s="140"/>
      <c r="N19" s="141"/>
      <c r="O19" s="124"/>
      <c r="P19" s="142"/>
      <c r="Q19" s="143"/>
      <c r="R19" s="143"/>
      <c r="S19" s="143"/>
      <c r="T19" s="489"/>
      <c r="U19" s="137"/>
    </row>
    <row r="20" spans="2:21" ht="6.6" customHeight="1" thickBot="1">
      <c r="B20" s="479"/>
      <c r="C20" s="37"/>
      <c r="D20" s="37"/>
      <c r="E20" s="37"/>
      <c r="F20" s="132"/>
      <c r="G20" s="132"/>
      <c r="H20" s="132"/>
      <c r="I20" s="132"/>
      <c r="J20" s="132"/>
      <c r="K20" s="132"/>
      <c r="L20" s="132"/>
      <c r="M20" s="132"/>
      <c r="N20" s="133"/>
      <c r="O20" s="124"/>
      <c r="P20" s="134"/>
      <c r="Q20" s="135"/>
      <c r="R20" s="135"/>
      <c r="S20" s="135"/>
      <c r="T20" s="136"/>
      <c r="U20" s="40"/>
    </row>
    <row r="21" spans="2:21" ht="6.6" customHeight="1">
      <c r="B21" s="479"/>
      <c r="C21" s="297"/>
      <c r="D21" s="298"/>
      <c r="E21" s="298"/>
      <c r="F21" s="298"/>
      <c r="G21" s="298"/>
      <c r="H21" s="298"/>
      <c r="I21" s="298"/>
      <c r="J21" s="298"/>
      <c r="K21" s="298"/>
      <c r="L21" s="298"/>
      <c r="M21" s="298"/>
      <c r="N21" s="314"/>
      <c r="O21" s="124"/>
      <c r="P21" s="485"/>
      <c r="Q21" s="487"/>
      <c r="R21" s="487"/>
      <c r="S21" s="487"/>
      <c r="T21" s="515"/>
      <c r="U21" s="40"/>
    </row>
    <row r="22" spans="2:21" s="20" customFormat="1" ht="36" customHeight="1">
      <c r="B22" s="479"/>
      <c r="C22" s="317"/>
      <c r="D22" s="466" t="s">
        <v>64</v>
      </c>
      <c r="E22" s="467"/>
      <c r="F22" s="467"/>
      <c r="G22" s="467"/>
      <c r="H22" s="467"/>
      <c r="I22" s="467"/>
      <c r="J22" s="467"/>
      <c r="K22" s="467"/>
      <c r="L22" s="467"/>
      <c r="M22" s="468"/>
      <c r="N22" s="484"/>
      <c r="O22" s="124"/>
      <c r="P22" s="486"/>
      <c r="Q22" s="480" t="s">
        <v>5</v>
      </c>
      <c r="R22" s="480" t="s">
        <v>6</v>
      </c>
      <c r="S22" s="480" t="s">
        <v>7</v>
      </c>
      <c r="T22" s="502"/>
      <c r="U22" s="40"/>
    </row>
    <row r="23" spans="2:21" s="20" customFormat="1" ht="18" customHeight="1">
      <c r="B23" s="479"/>
      <c r="C23" s="317"/>
      <c r="D23" s="174"/>
      <c r="E23" s="174"/>
      <c r="F23" s="164"/>
      <c r="G23" s="164"/>
      <c r="H23" s="164"/>
      <c r="I23" s="164"/>
      <c r="J23" s="164"/>
      <c r="K23" s="173">
        <v>6.1</v>
      </c>
      <c r="L23" s="173">
        <v>6.2</v>
      </c>
      <c r="M23" s="176">
        <v>6.3</v>
      </c>
      <c r="N23" s="484"/>
      <c r="O23" s="124"/>
      <c r="P23" s="486"/>
      <c r="Q23" s="480"/>
      <c r="R23" s="480"/>
      <c r="S23" s="480"/>
      <c r="T23" s="502"/>
      <c r="U23" s="40"/>
    </row>
    <row r="24" spans="2:21" s="20" customFormat="1" ht="18" customHeight="1">
      <c r="B24" s="479"/>
      <c r="C24" s="317"/>
      <c r="D24" s="461" t="s">
        <v>15</v>
      </c>
      <c r="E24" s="463" t="str">
        <f>IF(COUNTA('ALL QUESTIONS'!E34:E48) &lt; ROWS('ALL QUESTIONS'!E34:E48), "",
 IF(COUNTIF('ALL QUESTIONS'!E34:E48, 0) &gt; 0, "Failed",
 IF(COUNTIF('ALL QUESTIONS'!E34:E48, 1) &gt; 0, "Partial",
 IF(COUNTIF('ALL QUESTIONS'!E34:E48, 2) &gt; 0, "Ready",
 "Optimal"))))</f>
        <v>Optimal</v>
      </c>
      <c r="F24" s="164"/>
      <c r="G24" s="164"/>
      <c r="H24" s="164"/>
      <c r="I24" s="164"/>
      <c r="J24" s="168" t="s">
        <v>210</v>
      </c>
      <c r="K24" s="131" t="e">
        <f>SUM(#REF!)</f>
        <v>#REF!</v>
      </c>
      <c r="L24" s="131" t="e">
        <f>SUM(#REF!)</f>
        <v>#REF!</v>
      </c>
      <c r="M24" s="131" t="e">
        <f>SUM(#REF!)</f>
        <v>#REF!</v>
      </c>
      <c r="N24" s="484"/>
      <c r="O24" s="124"/>
      <c r="P24" s="486"/>
      <c r="Q24" s="493">
        <f>SUM(K25:M25)</f>
        <v>45</v>
      </c>
      <c r="R24" s="493" t="e">
        <f>SUM(K24:M24)</f>
        <v>#REF!</v>
      </c>
      <c r="S24" s="491">
        <f>IF(ISERROR(R24/(Q24)),0,(R24/(Q24)))</f>
        <v>0</v>
      </c>
      <c r="T24" s="502"/>
      <c r="U24" s="40"/>
    </row>
    <row r="25" spans="2:21" s="20" customFormat="1" ht="18" customHeight="1">
      <c r="B25" s="479"/>
      <c r="C25" s="127"/>
      <c r="D25" s="462"/>
      <c r="E25" s="464"/>
      <c r="F25" s="164"/>
      <c r="G25" s="164"/>
      <c r="H25" s="164"/>
      <c r="I25" s="164"/>
      <c r="J25" s="168" t="s">
        <v>174</v>
      </c>
      <c r="K25" s="172">
        <v>18</v>
      </c>
      <c r="L25" s="172">
        <v>12</v>
      </c>
      <c r="M25" s="172">
        <v>15</v>
      </c>
      <c r="N25" s="138"/>
      <c r="O25" s="124"/>
      <c r="P25" s="486"/>
      <c r="Q25" s="494"/>
      <c r="R25" s="494"/>
      <c r="S25" s="492"/>
      <c r="T25" s="502"/>
      <c r="U25" s="40"/>
    </row>
    <row r="26" spans="2:21" ht="6.6" customHeight="1" thickBot="1">
      <c r="B26" s="479"/>
      <c r="C26" s="88"/>
      <c r="D26" s="89"/>
      <c r="E26" s="89"/>
      <c r="F26" s="140"/>
      <c r="G26" s="140"/>
      <c r="H26" s="140"/>
      <c r="I26" s="140"/>
      <c r="J26" s="140"/>
      <c r="K26" s="140"/>
      <c r="L26" s="140"/>
      <c r="M26" s="140"/>
      <c r="N26" s="141"/>
      <c r="O26" s="124"/>
      <c r="P26" s="514"/>
      <c r="Q26" s="143"/>
      <c r="R26" s="143"/>
      <c r="S26" s="143"/>
      <c r="T26" s="503"/>
      <c r="U26" s="40"/>
    </row>
    <row r="27" spans="2:21" ht="6.6" customHeight="1" thickBot="1">
      <c r="B27" s="479"/>
      <c r="C27" s="37"/>
      <c r="D27" s="37"/>
      <c r="E27" s="37"/>
      <c r="F27" s="132"/>
      <c r="G27" s="132"/>
      <c r="H27" s="132"/>
      <c r="I27" s="132"/>
      <c r="J27" s="132"/>
      <c r="K27" s="132"/>
      <c r="L27" s="132"/>
      <c r="M27" s="132"/>
      <c r="N27" s="133"/>
      <c r="O27" s="124"/>
      <c r="P27" s="134"/>
      <c r="Q27" s="135"/>
      <c r="R27" s="135"/>
      <c r="S27" s="135"/>
      <c r="T27" s="136"/>
      <c r="U27" s="40"/>
    </row>
    <row r="28" spans="2:21" ht="6.6" customHeight="1">
      <c r="B28" s="479"/>
      <c r="C28" s="297"/>
      <c r="D28" s="298"/>
      <c r="E28" s="298"/>
      <c r="F28" s="298"/>
      <c r="G28" s="298"/>
      <c r="H28" s="298"/>
      <c r="I28" s="298"/>
      <c r="J28" s="298"/>
      <c r="K28" s="298"/>
      <c r="L28" s="298"/>
      <c r="M28" s="298"/>
      <c r="N28" s="314"/>
      <c r="O28" s="133"/>
      <c r="P28" s="485"/>
      <c r="Q28" s="511"/>
      <c r="R28" s="511"/>
      <c r="S28" s="511"/>
      <c r="T28" s="512"/>
      <c r="U28" s="40"/>
    </row>
    <row r="29" spans="2:21" ht="36" customHeight="1">
      <c r="B29" s="479"/>
      <c r="C29" s="510"/>
      <c r="D29" s="466" t="s">
        <v>80</v>
      </c>
      <c r="E29" s="467"/>
      <c r="F29" s="467"/>
      <c r="G29" s="467"/>
      <c r="H29" s="467"/>
      <c r="I29" s="467"/>
      <c r="J29" s="467"/>
      <c r="K29" s="467"/>
      <c r="L29" s="467"/>
      <c r="M29" s="468"/>
      <c r="N29" s="509"/>
      <c r="O29" s="133"/>
      <c r="P29" s="481"/>
      <c r="Q29" s="480" t="s">
        <v>5</v>
      </c>
      <c r="R29" s="480" t="s">
        <v>6</v>
      </c>
      <c r="S29" s="480" t="s">
        <v>7</v>
      </c>
      <c r="T29" s="513"/>
      <c r="U29" s="40"/>
    </row>
    <row r="30" spans="2:21" s="20" customFormat="1" ht="18" customHeight="1">
      <c r="B30" s="479"/>
      <c r="C30" s="510"/>
      <c r="D30" s="175"/>
      <c r="E30" s="175"/>
      <c r="F30" s="164"/>
      <c r="G30" s="164"/>
      <c r="H30" s="164"/>
      <c r="I30" s="173">
        <v>7.1</v>
      </c>
      <c r="J30" s="173">
        <v>7.2</v>
      </c>
      <c r="K30" s="173">
        <v>7.3</v>
      </c>
      <c r="L30" s="173">
        <v>7.4</v>
      </c>
      <c r="M30" s="173">
        <v>7.5</v>
      </c>
      <c r="N30" s="509"/>
      <c r="O30" s="133"/>
      <c r="P30" s="481"/>
      <c r="Q30" s="480"/>
      <c r="R30" s="480"/>
      <c r="S30" s="480"/>
      <c r="T30" s="513"/>
      <c r="U30" s="40"/>
    </row>
    <row r="31" spans="2:21" s="20" customFormat="1" ht="18" customHeight="1">
      <c r="B31" s="479"/>
      <c r="C31" s="510"/>
      <c r="D31" s="461" t="s">
        <v>15</v>
      </c>
      <c r="E31" s="463" t="str">
        <f>IF(COUNTA('ALL QUESTIONS'!E49:E70) &lt; ROWS('ALL QUESTIONS'!E49:E70), "",
 IF(COUNTIF('ALL QUESTIONS'!E49:E70, 0) &gt; 0, "Failed",
 IF(COUNTIF('ALL QUESTIONS'!E49:E70, 1) &gt; 0, "Partial",
 IF(COUNTIF('ALL QUESTIONS'!E49:E70, 2) &gt; 0, "Ready",
 "Optimal"))))</f>
        <v>Optimal</v>
      </c>
      <c r="F31" s="164"/>
      <c r="G31" s="164"/>
      <c r="H31" s="168" t="s">
        <v>210</v>
      </c>
      <c r="I31" s="131" t="e">
        <f>SUM(#REF!)</f>
        <v>#REF!</v>
      </c>
      <c r="J31" s="131" t="e">
        <f>SUM(#REF!)</f>
        <v>#REF!</v>
      </c>
      <c r="K31" s="131" t="e">
        <f>SUM(#REF!)</f>
        <v>#REF!</v>
      </c>
      <c r="L31" s="131" t="e">
        <f>SUM(#REF!)</f>
        <v>#REF!</v>
      </c>
      <c r="M31" s="131" t="e">
        <f>SUM(#REF!)</f>
        <v>#REF!</v>
      </c>
      <c r="N31" s="509"/>
      <c r="O31" s="133"/>
      <c r="P31" s="481"/>
      <c r="Q31" s="493">
        <f>SUM(I32:M32)</f>
        <v>66</v>
      </c>
      <c r="R31" s="495" t="e">
        <f>SUM(I31:M31)</f>
        <v>#REF!</v>
      </c>
      <c r="S31" s="491">
        <f>IF(ISERROR(R31/(Q31)),0,(R31/(Q31)))</f>
        <v>0</v>
      </c>
      <c r="T31" s="513"/>
      <c r="U31" s="40"/>
    </row>
    <row r="32" spans="2:21" s="20" customFormat="1" ht="18" customHeight="1">
      <c r="B32" s="123"/>
      <c r="C32" s="144"/>
      <c r="D32" s="462"/>
      <c r="E32" s="464"/>
      <c r="F32" s="164"/>
      <c r="G32" s="164"/>
      <c r="H32" s="168" t="s">
        <v>174</v>
      </c>
      <c r="I32" s="172">
        <v>12</v>
      </c>
      <c r="J32" s="172">
        <v>15</v>
      </c>
      <c r="K32" s="172">
        <v>12</v>
      </c>
      <c r="L32" s="172">
        <v>12</v>
      </c>
      <c r="M32" s="172">
        <v>15</v>
      </c>
      <c r="N32" s="145"/>
      <c r="O32" s="133"/>
      <c r="P32" s="481"/>
      <c r="Q32" s="494"/>
      <c r="R32" s="496"/>
      <c r="S32" s="492"/>
      <c r="T32" s="513"/>
      <c r="U32" s="40"/>
    </row>
    <row r="33" spans="2:21" ht="6.6" customHeight="1" thickBot="1">
      <c r="B33" s="146"/>
      <c r="C33" s="508"/>
      <c r="D33" s="505"/>
      <c r="E33" s="505"/>
      <c r="F33" s="505"/>
      <c r="G33" s="505"/>
      <c r="H33" s="505"/>
      <c r="I33" s="505"/>
      <c r="J33" s="505"/>
      <c r="K33" s="505"/>
      <c r="L33" s="505"/>
      <c r="M33" s="505"/>
      <c r="N33" s="506"/>
      <c r="O33" s="133"/>
      <c r="P33" s="482"/>
      <c r="Q33" s="147"/>
      <c r="R33" s="147"/>
      <c r="S33" s="147"/>
      <c r="T33" s="506"/>
      <c r="U33" s="40"/>
    </row>
    <row r="34" spans="2:21" ht="6.6" customHeight="1" thickBot="1">
      <c r="B34" s="123"/>
      <c r="C34" s="37"/>
      <c r="D34" s="37"/>
      <c r="E34" s="37"/>
      <c r="F34" s="37"/>
      <c r="G34" s="37"/>
      <c r="H34" s="37"/>
      <c r="I34" s="37"/>
      <c r="J34" s="37"/>
      <c r="K34" s="37"/>
      <c r="L34" s="37"/>
      <c r="M34" s="37"/>
      <c r="N34" s="133"/>
      <c r="O34" s="133"/>
      <c r="P34" s="124"/>
      <c r="Q34" s="148"/>
      <c r="R34" s="148"/>
      <c r="S34" s="148"/>
      <c r="T34" s="36"/>
      <c r="U34" s="40"/>
    </row>
    <row r="35" spans="2:21" ht="6.6" customHeight="1">
      <c r="B35" s="123"/>
      <c r="C35" s="149"/>
      <c r="D35" s="150"/>
      <c r="E35" s="150"/>
      <c r="F35" s="150"/>
      <c r="G35" s="150"/>
      <c r="H35" s="150"/>
      <c r="I35" s="150"/>
      <c r="J35" s="150"/>
      <c r="K35" s="150"/>
      <c r="L35" s="150"/>
      <c r="M35" s="150"/>
      <c r="N35" s="150"/>
      <c r="O35" s="151"/>
      <c r="P35" s="150"/>
      <c r="Q35" s="150"/>
      <c r="R35" s="150"/>
      <c r="S35" s="150"/>
      <c r="T35" s="152"/>
      <c r="U35" s="40"/>
    </row>
    <row r="36" spans="2:21" ht="36" customHeight="1">
      <c r="B36" s="479"/>
      <c r="C36" s="476"/>
      <c r="D36" s="466" t="s">
        <v>103</v>
      </c>
      <c r="E36" s="467"/>
      <c r="F36" s="467"/>
      <c r="G36" s="467"/>
      <c r="H36" s="467"/>
      <c r="I36" s="467"/>
      <c r="J36" s="467"/>
      <c r="K36" s="467"/>
      <c r="L36" s="467"/>
      <c r="M36" s="468"/>
      <c r="N36" s="478"/>
      <c r="O36" s="151"/>
      <c r="P36" s="476"/>
      <c r="Q36" s="469" t="s">
        <v>5</v>
      </c>
      <c r="R36" s="469" t="s">
        <v>6</v>
      </c>
      <c r="S36" s="469" t="s">
        <v>7</v>
      </c>
      <c r="T36" s="501"/>
      <c r="U36" s="40"/>
    </row>
    <row r="37" spans="2:21" s="20" customFormat="1" ht="18" customHeight="1">
      <c r="B37" s="479"/>
      <c r="C37" s="476"/>
      <c r="D37" s="157"/>
      <c r="E37" s="157"/>
      <c r="F37" s="164"/>
      <c r="G37" s="173">
        <v>8.1</v>
      </c>
      <c r="H37" s="176">
        <v>8.1999999999999993</v>
      </c>
      <c r="I37" s="173">
        <v>8.3000000000000007</v>
      </c>
      <c r="J37" s="173">
        <v>8.4</v>
      </c>
      <c r="K37" s="173">
        <v>8.5</v>
      </c>
      <c r="L37" s="173">
        <v>8.6</v>
      </c>
      <c r="M37" s="173">
        <v>8.6999999999999993</v>
      </c>
      <c r="N37" s="478"/>
      <c r="O37" s="151"/>
      <c r="P37" s="476"/>
      <c r="Q37" s="470"/>
      <c r="R37" s="470"/>
      <c r="S37" s="470"/>
      <c r="T37" s="501"/>
      <c r="U37" s="40"/>
    </row>
    <row r="38" spans="2:21" s="20" customFormat="1" ht="18" customHeight="1">
      <c r="B38" s="479"/>
      <c r="C38" s="476"/>
      <c r="D38" s="461" t="s">
        <v>15</v>
      </c>
      <c r="E38" s="463" t="str">
        <f>IF(COUNTA('ALL QUESTIONS'!E71:E102) &lt; ROWS('ALL QUESTIONS'!E71:E102), "",
 IF(COUNTIF('ALL QUESTIONS'!E71:E102, 0) &gt; 0, "Failed",
 IF(COUNTIF('ALL QUESTIONS'!E71:E102, 1) &gt; 0, "Partial",
 IF(COUNTIF('ALL QUESTIONS'!E71:E102, 2) &gt; 0, "Ready",
 "Optimal"))))</f>
        <v>Optimal</v>
      </c>
      <c r="F38" s="168" t="s">
        <v>210</v>
      </c>
      <c r="G38" s="131" t="e">
        <f>SUM(#REF!)</f>
        <v>#REF!</v>
      </c>
      <c r="H38" s="131" t="e">
        <f>SUM(#REF!)</f>
        <v>#REF!</v>
      </c>
      <c r="I38" s="131" t="e">
        <f>SUM(#REF!)</f>
        <v>#REF!</v>
      </c>
      <c r="J38" s="131" t="e">
        <f>SUM(#REF!)</f>
        <v>#REF!</v>
      </c>
      <c r="K38" s="131" t="e">
        <f>SUM(#REF!)</f>
        <v>#REF!</v>
      </c>
      <c r="L38" s="131" t="e">
        <f>SUM(#REF!)</f>
        <v>#REF!</v>
      </c>
      <c r="M38" s="131" t="e">
        <f>SUM(#REF!)</f>
        <v>#REF!</v>
      </c>
      <c r="N38" s="478"/>
      <c r="O38" s="151"/>
      <c r="P38" s="476"/>
      <c r="Q38" s="493">
        <f>SUM(G39:M39)</f>
        <v>96</v>
      </c>
      <c r="R38" s="497" t="e">
        <f>SUM(G38:M38)</f>
        <v>#REF!</v>
      </c>
      <c r="S38" s="491">
        <f>IF(ISERROR(R38/(Q38)),0,(R38/(Q38)))</f>
        <v>0</v>
      </c>
      <c r="T38" s="501"/>
      <c r="U38" s="40"/>
    </row>
    <row r="39" spans="2:21" s="20" customFormat="1" ht="18" customHeight="1">
      <c r="B39" s="479"/>
      <c r="C39" s="476"/>
      <c r="D39" s="462"/>
      <c r="E39" s="464"/>
      <c r="F39" s="165" t="s">
        <v>174</v>
      </c>
      <c r="G39" s="172">
        <v>15</v>
      </c>
      <c r="H39" s="172">
        <v>12</v>
      </c>
      <c r="I39" s="172">
        <v>15</v>
      </c>
      <c r="J39" s="172">
        <v>12</v>
      </c>
      <c r="K39" s="172">
        <v>15</v>
      </c>
      <c r="L39" s="172">
        <v>12</v>
      </c>
      <c r="M39" s="172">
        <v>15</v>
      </c>
      <c r="N39" s="154"/>
      <c r="O39" s="151"/>
      <c r="P39" s="476"/>
      <c r="Q39" s="494"/>
      <c r="R39" s="498"/>
      <c r="S39" s="492"/>
      <c r="T39" s="501"/>
      <c r="U39" s="40"/>
    </row>
    <row r="40" spans="2:21" ht="6.6" customHeight="1" thickBot="1">
      <c r="B40" s="479"/>
      <c r="C40" s="477"/>
      <c r="D40" s="155"/>
      <c r="E40" s="155"/>
      <c r="F40" s="471"/>
      <c r="G40" s="471"/>
      <c r="H40" s="471"/>
      <c r="I40" s="471"/>
      <c r="J40" s="471"/>
      <c r="K40" s="471"/>
      <c r="L40" s="471"/>
      <c r="M40" s="471"/>
      <c r="N40" s="472"/>
      <c r="O40" s="151"/>
      <c r="P40" s="477"/>
      <c r="Q40" s="490"/>
      <c r="R40" s="490"/>
      <c r="S40" s="490"/>
      <c r="T40" s="472"/>
      <c r="U40" s="40"/>
    </row>
    <row r="41" spans="2:21" ht="6.6" customHeight="1" thickBot="1">
      <c r="B41" s="479"/>
      <c r="C41" s="135"/>
      <c r="D41" s="135"/>
      <c r="E41" s="135"/>
      <c r="F41" s="135"/>
      <c r="G41" s="135"/>
      <c r="H41" s="135"/>
      <c r="I41" s="135"/>
      <c r="J41" s="135"/>
      <c r="K41" s="135"/>
      <c r="L41" s="135"/>
      <c r="M41" s="135"/>
      <c r="N41" s="136"/>
      <c r="O41" s="135"/>
      <c r="P41" s="135"/>
      <c r="Q41" s="156"/>
      <c r="R41" s="156"/>
      <c r="S41" s="156"/>
      <c r="T41" s="136"/>
      <c r="U41" s="40"/>
    </row>
    <row r="42" spans="2:21" ht="6.6" customHeight="1">
      <c r="B42" s="479"/>
      <c r="C42" s="473"/>
      <c r="D42" s="474"/>
      <c r="E42" s="474"/>
      <c r="F42" s="474"/>
      <c r="G42" s="474"/>
      <c r="H42" s="474"/>
      <c r="I42" s="474"/>
      <c r="J42" s="474"/>
      <c r="K42" s="474"/>
      <c r="L42" s="474"/>
      <c r="M42" s="474"/>
      <c r="N42" s="475"/>
      <c r="O42" s="135"/>
      <c r="P42" s="473"/>
      <c r="Q42" s="474"/>
      <c r="R42" s="474"/>
      <c r="S42" s="474"/>
      <c r="T42" s="475"/>
      <c r="U42" s="40"/>
    </row>
    <row r="43" spans="2:21" ht="36" customHeight="1">
      <c r="B43" s="479"/>
      <c r="C43" s="476"/>
      <c r="D43" s="466" t="s">
        <v>137</v>
      </c>
      <c r="E43" s="467"/>
      <c r="F43" s="467"/>
      <c r="G43" s="467"/>
      <c r="H43" s="467"/>
      <c r="I43" s="467"/>
      <c r="J43" s="467"/>
      <c r="K43" s="467"/>
      <c r="L43" s="467"/>
      <c r="M43" s="468"/>
      <c r="N43" s="478"/>
      <c r="O43" s="135"/>
      <c r="P43" s="476"/>
      <c r="Q43" s="469" t="s">
        <v>5</v>
      </c>
      <c r="R43" s="469" t="s">
        <v>6</v>
      </c>
      <c r="S43" s="469" t="s">
        <v>7</v>
      </c>
      <c r="T43" s="501"/>
      <c r="U43" s="40"/>
    </row>
    <row r="44" spans="2:21" s="20" customFormat="1" ht="18" customHeight="1">
      <c r="B44" s="479"/>
      <c r="C44" s="476"/>
      <c r="D44" s="157"/>
      <c r="E44" s="157"/>
      <c r="F44" s="164"/>
      <c r="G44" s="164"/>
      <c r="H44" s="164"/>
      <c r="I44" s="164"/>
      <c r="J44" s="164"/>
      <c r="K44" s="173">
        <v>9.1</v>
      </c>
      <c r="L44" s="173">
        <v>9.1999999999999993</v>
      </c>
      <c r="M44" s="173">
        <v>9.3000000000000007</v>
      </c>
      <c r="N44" s="478"/>
      <c r="O44" s="135"/>
      <c r="P44" s="476"/>
      <c r="Q44" s="470"/>
      <c r="R44" s="470"/>
      <c r="S44" s="470"/>
      <c r="T44" s="501"/>
      <c r="U44" s="40"/>
    </row>
    <row r="45" spans="2:21" s="20" customFormat="1" ht="18" customHeight="1">
      <c r="B45" s="479"/>
      <c r="C45" s="476"/>
      <c r="D45" s="461" t="s">
        <v>15</v>
      </c>
      <c r="E45" s="463" t="str">
        <f>IF(COUNTA('ALL QUESTIONS'!E104:E116) &lt; ROWS('ALL QUESTIONS'!E104:E116), "",
 IF(COUNTIF('ALL QUESTIONS'!E104:E116, 0) &gt; 0, "Failed",
 IF(COUNTIF('ALL QUESTIONS'!E104:E116, 1) &gt; 0, "Partial",
 IF(COUNTIF('ALL QUESTIONS'!E104:E116, 2) &gt; 0, "Ready",
 "Optimal"))))</f>
        <v>Optimal</v>
      </c>
      <c r="F45" s="164"/>
      <c r="G45" s="164"/>
      <c r="H45" s="164"/>
      <c r="I45" s="164"/>
      <c r="J45" s="168" t="s">
        <v>210</v>
      </c>
      <c r="K45" s="131" t="e">
        <f>SUM(#REF!)</f>
        <v>#REF!</v>
      </c>
      <c r="L45" s="131" t="e">
        <f>SUM(#REF!)</f>
        <v>#REF!</v>
      </c>
      <c r="M45" s="131" t="e">
        <f>SUM(#REF!)</f>
        <v>#REF!</v>
      </c>
      <c r="N45" s="478"/>
      <c r="O45" s="135"/>
      <c r="P45" s="476"/>
      <c r="Q45" s="493">
        <f>SUM(K46:M46)</f>
        <v>42</v>
      </c>
      <c r="R45" s="493" t="e">
        <f>SUM(K45:M45)</f>
        <v>#REF!</v>
      </c>
      <c r="S45" s="491">
        <f>IF(ISERROR(R45/(Q45)),0,(R45/(Q45)))</f>
        <v>0</v>
      </c>
      <c r="T45" s="501"/>
      <c r="U45" s="40"/>
    </row>
    <row r="46" spans="2:21" s="20" customFormat="1" ht="18" customHeight="1">
      <c r="B46" s="479"/>
      <c r="C46" s="476"/>
      <c r="D46" s="462"/>
      <c r="E46" s="464"/>
      <c r="F46" s="164"/>
      <c r="G46" s="164"/>
      <c r="H46" s="164"/>
      <c r="I46" s="164"/>
      <c r="J46" s="168" t="s">
        <v>174</v>
      </c>
      <c r="K46" s="172">
        <v>12</v>
      </c>
      <c r="L46" s="172">
        <v>15</v>
      </c>
      <c r="M46" s="172">
        <v>15</v>
      </c>
      <c r="N46" s="154"/>
      <c r="O46" s="135"/>
      <c r="P46" s="476"/>
      <c r="Q46" s="494"/>
      <c r="R46" s="494"/>
      <c r="S46" s="492"/>
      <c r="T46" s="501"/>
      <c r="U46" s="40"/>
    </row>
    <row r="47" spans="2:21" ht="6.6" customHeight="1" thickBot="1">
      <c r="B47" s="479"/>
      <c r="C47" s="477"/>
      <c r="D47" s="155"/>
      <c r="E47" s="155"/>
      <c r="F47" s="471"/>
      <c r="G47" s="471"/>
      <c r="H47" s="471"/>
      <c r="I47" s="471"/>
      <c r="J47" s="471"/>
      <c r="K47" s="471"/>
      <c r="L47" s="471"/>
      <c r="M47" s="471"/>
      <c r="N47" s="472"/>
      <c r="O47" s="135"/>
      <c r="P47" s="477"/>
      <c r="Q47" s="490"/>
      <c r="R47" s="490"/>
      <c r="S47" s="490"/>
      <c r="T47" s="472"/>
      <c r="U47" s="40"/>
    </row>
    <row r="48" spans="2:21" ht="6.6" customHeight="1" thickBot="1">
      <c r="B48" s="479"/>
      <c r="C48" s="135"/>
      <c r="D48" s="135"/>
      <c r="E48" s="135"/>
      <c r="F48" s="135"/>
      <c r="G48" s="135"/>
      <c r="H48" s="135"/>
      <c r="I48" s="135"/>
      <c r="J48" s="135"/>
      <c r="K48" s="135"/>
      <c r="L48" s="135"/>
      <c r="M48" s="135"/>
      <c r="N48" s="136"/>
      <c r="O48" s="135"/>
      <c r="P48" s="135"/>
      <c r="Q48" s="156"/>
      <c r="R48" s="156"/>
      <c r="S48" s="156"/>
      <c r="T48" s="136"/>
      <c r="U48" s="40"/>
    </row>
    <row r="49" spans="2:36" ht="6.6" customHeight="1">
      <c r="B49" s="479"/>
      <c r="C49" s="473"/>
      <c r="D49" s="474"/>
      <c r="E49" s="474"/>
      <c r="F49" s="474"/>
      <c r="G49" s="474"/>
      <c r="H49" s="474"/>
      <c r="I49" s="474"/>
      <c r="J49" s="474"/>
      <c r="K49" s="474"/>
      <c r="L49" s="474"/>
      <c r="M49" s="474"/>
      <c r="N49" s="475"/>
      <c r="O49" s="135"/>
      <c r="P49" s="473"/>
      <c r="Q49" s="499"/>
      <c r="R49" s="499"/>
      <c r="S49" s="499"/>
      <c r="T49" s="500"/>
      <c r="U49" s="40"/>
    </row>
    <row r="50" spans="2:36" ht="6.6" customHeight="1">
      <c r="B50" s="479"/>
      <c r="C50" s="153"/>
      <c r="D50" s="157"/>
      <c r="E50" s="157"/>
      <c r="F50" s="157"/>
      <c r="G50" s="157"/>
      <c r="H50" s="157"/>
      <c r="I50" s="157"/>
      <c r="J50" s="157"/>
      <c r="K50" s="157"/>
      <c r="L50" s="157"/>
      <c r="M50" s="157"/>
      <c r="N50" s="154"/>
      <c r="O50" s="135"/>
      <c r="P50" s="476"/>
      <c r="Q50" s="158"/>
      <c r="R50" s="158"/>
      <c r="S50" s="158"/>
      <c r="T50" s="159"/>
      <c r="U50" s="40"/>
    </row>
    <row r="51" spans="2:36" ht="36" customHeight="1">
      <c r="B51" s="479"/>
      <c r="C51" s="476"/>
      <c r="D51" s="466" t="s">
        <v>152</v>
      </c>
      <c r="E51" s="467"/>
      <c r="F51" s="467"/>
      <c r="G51" s="467"/>
      <c r="H51" s="467"/>
      <c r="I51" s="467"/>
      <c r="J51" s="467"/>
      <c r="K51" s="467"/>
      <c r="L51" s="467"/>
      <c r="M51" s="468"/>
      <c r="N51" s="478"/>
      <c r="O51" s="135"/>
      <c r="P51" s="476"/>
      <c r="Q51" s="469" t="s">
        <v>5</v>
      </c>
      <c r="R51" s="469" t="s">
        <v>6</v>
      </c>
      <c r="S51" s="469" t="s">
        <v>7</v>
      </c>
      <c r="T51" s="478"/>
      <c r="U51" s="40"/>
    </row>
    <row r="52" spans="2:36" s="20" customFormat="1" ht="18" customHeight="1">
      <c r="B52" s="479"/>
      <c r="C52" s="476"/>
      <c r="D52" s="157"/>
      <c r="E52" s="157"/>
      <c r="F52" s="170"/>
      <c r="G52" s="170"/>
      <c r="H52" s="170"/>
      <c r="I52" s="170"/>
      <c r="J52" s="170"/>
      <c r="K52" s="176">
        <v>10.01</v>
      </c>
      <c r="L52" s="176">
        <v>10.02</v>
      </c>
      <c r="M52" s="176">
        <v>10.029999999999999</v>
      </c>
      <c r="N52" s="478"/>
      <c r="O52" s="135"/>
      <c r="P52" s="476"/>
      <c r="Q52" s="470"/>
      <c r="R52" s="470"/>
      <c r="S52" s="470"/>
      <c r="T52" s="478"/>
      <c r="U52" s="40"/>
    </row>
    <row r="53" spans="2:36" s="20" customFormat="1" ht="18" customHeight="1">
      <c r="B53" s="479"/>
      <c r="C53" s="476"/>
      <c r="D53" s="461" t="s">
        <v>15</v>
      </c>
      <c r="E53" s="463" t="str">
        <f>IF(COUNTA('ALL QUESTIONS'!E117:E128) &lt; ROWS('ALL QUESTIONS'!E117:E128), "",
 IF(COUNTIF('ALL QUESTIONS'!E117:E128, 0) &gt; 0, "Failed",
 IF(COUNTIF('ALL QUESTIONS'!E117:E128, 1) &gt; 0, "Partial",
 IF(COUNTIF('ALL QUESTIONS'!E117:E128, 2) &gt; 0, "Ready",
 "Optimal"))))</f>
        <v>Optimal</v>
      </c>
      <c r="F53" s="170"/>
      <c r="G53" s="170"/>
      <c r="H53" s="170"/>
      <c r="I53" s="170"/>
      <c r="J53" s="168" t="s">
        <v>210</v>
      </c>
      <c r="K53" s="131" t="e">
        <f>SUM(#REF!)</f>
        <v>#REF!</v>
      </c>
      <c r="L53" s="131" t="e">
        <f>SUM(#REF!)</f>
        <v>#REF!</v>
      </c>
      <c r="M53" s="131" t="e">
        <f>SUM(#REF!)</f>
        <v>#REF!</v>
      </c>
      <c r="N53" s="478"/>
      <c r="O53" s="135"/>
      <c r="P53" s="476"/>
      <c r="Q53" s="493">
        <f>SUM(K54:M54)</f>
        <v>36</v>
      </c>
      <c r="R53" s="493" t="e">
        <f>SUM(K53:M53)</f>
        <v>#REF!</v>
      </c>
      <c r="S53" s="491">
        <f>IF(ISERROR(R53/(Q53)),0,(R53/(Q53)))</f>
        <v>0</v>
      </c>
      <c r="T53" s="501"/>
      <c r="U53" s="40"/>
    </row>
    <row r="54" spans="2:36" s="20" customFormat="1" ht="18" customHeight="1">
      <c r="B54" s="479"/>
      <c r="C54" s="476"/>
      <c r="D54" s="462"/>
      <c r="E54" s="464"/>
      <c r="F54" s="170"/>
      <c r="G54" s="170"/>
      <c r="H54" s="170"/>
      <c r="I54" s="170"/>
      <c r="J54" s="171" t="s">
        <v>174</v>
      </c>
      <c r="K54" s="172">
        <v>9</v>
      </c>
      <c r="L54" s="172">
        <v>15</v>
      </c>
      <c r="M54" s="172">
        <v>12</v>
      </c>
      <c r="N54" s="154"/>
      <c r="O54" s="135"/>
      <c r="P54" s="476"/>
      <c r="Q54" s="494"/>
      <c r="R54" s="494"/>
      <c r="S54" s="492"/>
      <c r="T54" s="154"/>
      <c r="U54" s="40"/>
    </row>
    <row r="55" spans="2:36" ht="6" customHeight="1" thickBot="1">
      <c r="B55" s="479"/>
      <c r="C55" s="477"/>
      <c r="D55" s="155"/>
      <c r="E55" s="155"/>
      <c r="F55" s="471"/>
      <c r="G55" s="471"/>
      <c r="H55" s="471"/>
      <c r="I55" s="471"/>
      <c r="J55" s="471"/>
      <c r="K55" s="471"/>
      <c r="L55" s="471"/>
      <c r="M55" s="471"/>
      <c r="N55" s="472"/>
      <c r="O55" s="136"/>
      <c r="P55" s="477"/>
      <c r="Q55" s="471"/>
      <c r="R55" s="471"/>
      <c r="S55" s="471"/>
      <c r="T55" s="472"/>
      <c r="U55" s="40"/>
    </row>
    <row r="56" spans="2:36" ht="6.6" customHeight="1" thickBot="1">
      <c r="B56" s="504"/>
      <c r="C56" s="160"/>
      <c r="D56" s="160"/>
      <c r="E56" s="160"/>
      <c r="F56" s="161"/>
      <c r="G56" s="161"/>
      <c r="H56" s="161"/>
      <c r="I56" s="161"/>
      <c r="J56" s="161"/>
      <c r="K56" s="161"/>
      <c r="L56" s="161"/>
      <c r="M56" s="161"/>
      <c r="N56" s="161"/>
      <c r="O56" s="161"/>
      <c r="P56" s="161"/>
      <c r="Q56" s="161"/>
      <c r="R56" s="161"/>
      <c r="S56" s="161"/>
      <c r="T56" s="44"/>
      <c r="U56" s="42"/>
    </row>
    <row r="57" spans="2:36">
      <c r="F57" s="1"/>
      <c r="G57" s="1"/>
      <c r="H57" s="1"/>
      <c r="I57" s="1"/>
      <c r="J57" s="1"/>
      <c r="K57" s="1"/>
      <c r="L57" s="1"/>
      <c r="M57" s="1"/>
      <c r="N57" s="1"/>
      <c r="O57" s="1"/>
      <c r="P57" s="1"/>
      <c r="Q57" s="1"/>
      <c r="R57" s="1"/>
      <c r="S57" s="1"/>
    </row>
    <row r="58" spans="2:36">
      <c r="F58" s="1"/>
      <c r="G58" s="1"/>
      <c r="H58" s="1"/>
      <c r="I58" s="1"/>
      <c r="J58" s="1"/>
      <c r="K58" s="1"/>
      <c r="L58" s="1"/>
      <c r="M58" s="1"/>
      <c r="N58" s="1"/>
      <c r="O58" s="1"/>
      <c r="P58" s="1"/>
      <c r="Q58" s="1"/>
      <c r="R58" s="1"/>
      <c r="S58" s="1"/>
    </row>
    <row r="59" spans="2:36" ht="15" customHeight="1">
      <c r="D59" s="279"/>
      <c r="F59" s="1"/>
      <c r="H59" s="1"/>
      <c r="I59" s="1"/>
      <c r="J59" s="1"/>
      <c r="K59" s="1"/>
      <c r="L59" s="1"/>
      <c r="M59" s="1"/>
      <c r="N59" s="1"/>
      <c r="O59" s="1"/>
      <c r="P59" s="1"/>
      <c r="Q59" s="1"/>
      <c r="R59" s="1"/>
      <c r="S59" s="1"/>
    </row>
    <row r="60" spans="2:36" ht="15" customHeight="1">
      <c r="B60" s="389" t="s">
        <v>210</v>
      </c>
      <c r="C60" s="410"/>
      <c r="D60" s="410"/>
      <c r="E60" s="390"/>
      <c r="F60" s="416" t="s">
        <v>265</v>
      </c>
      <c r="G60" s="417"/>
      <c r="H60" s="418"/>
      <c r="I60" s="416" t="s">
        <v>266</v>
      </c>
      <c r="J60" s="417"/>
      <c r="K60" s="418"/>
      <c r="L60" s="416" t="s">
        <v>267</v>
      </c>
      <c r="M60" s="417"/>
      <c r="N60" s="417"/>
      <c r="O60" s="417"/>
      <c r="P60" s="417"/>
      <c r="Q60" s="417"/>
      <c r="R60" s="417"/>
      <c r="S60" s="418"/>
      <c r="V60" s="386" t="s">
        <v>279</v>
      </c>
      <c r="W60" s="389" t="s">
        <v>280</v>
      </c>
      <c r="X60" s="390"/>
      <c r="Y60" s="389" t="s">
        <v>280</v>
      </c>
      <c r="Z60" s="410"/>
      <c r="AA60" s="410"/>
      <c r="AB60" s="410"/>
      <c r="AC60" s="410"/>
      <c r="AD60" s="410"/>
      <c r="AE60" s="410"/>
      <c r="AF60" s="410"/>
      <c r="AG60" s="410"/>
      <c r="AH60" s="410"/>
      <c r="AI60" s="410"/>
      <c r="AJ60" s="390"/>
    </row>
    <row r="61" spans="2:36" ht="15" customHeight="1">
      <c r="B61" s="391"/>
      <c r="C61" s="411"/>
      <c r="D61" s="411"/>
      <c r="E61" s="392"/>
      <c r="F61" s="419"/>
      <c r="G61" s="420"/>
      <c r="H61" s="421"/>
      <c r="I61" s="419"/>
      <c r="J61" s="420"/>
      <c r="K61" s="421"/>
      <c r="L61" s="419"/>
      <c r="M61" s="420"/>
      <c r="N61" s="420"/>
      <c r="O61" s="420"/>
      <c r="P61" s="420"/>
      <c r="Q61" s="420"/>
      <c r="R61" s="420"/>
      <c r="S61" s="421"/>
      <c r="V61" s="387"/>
      <c r="W61" s="391"/>
      <c r="X61" s="392"/>
      <c r="Y61" s="391"/>
      <c r="Z61" s="411"/>
      <c r="AA61" s="411"/>
      <c r="AB61" s="411"/>
      <c r="AC61" s="411"/>
      <c r="AD61" s="411"/>
      <c r="AE61" s="411"/>
      <c r="AF61" s="411"/>
      <c r="AG61" s="411"/>
      <c r="AH61" s="411"/>
      <c r="AI61" s="411"/>
      <c r="AJ61" s="392"/>
    </row>
    <row r="62" spans="2:36" ht="15" customHeight="1">
      <c r="B62" s="393"/>
      <c r="C62" s="412"/>
      <c r="D62" s="412"/>
      <c r="E62" s="394"/>
      <c r="F62" s="422"/>
      <c r="G62" s="423"/>
      <c r="H62" s="424"/>
      <c r="I62" s="422"/>
      <c r="J62" s="423"/>
      <c r="K62" s="424"/>
      <c r="L62" s="422"/>
      <c r="M62" s="423"/>
      <c r="N62" s="423"/>
      <c r="O62" s="423"/>
      <c r="P62" s="423"/>
      <c r="Q62" s="423"/>
      <c r="R62" s="423"/>
      <c r="S62" s="424"/>
      <c r="V62" s="388"/>
      <c r="W62" s="393"/>
      <c r="X62" s="394"/>
      <c r="Y62" s="393"/>
      <c r="Z62" s="412"/>
      <c r="AA62" s="412"/>
      <c r="AB62" s="412"/>
      <c r="AC62" s="412"/>
      <c r="AD62" s="412"/>
      <c r="AE62" s="412"/>
      <c r="AF62" s="412"/>
      <c r="AG62" s="412"/>
      <c r="AH62" s="412"/>
      <c r="AI62" s="412"/>
      <c r="AJ62" s="394"/>
    </row>
    <row r="63" spans="2:36" ht="15" customHeight="1">
      <c r="B63" s="425">
        <v>3</v>
      </c>
      <c r="C63" s="426"/>
      <c r="D63" s="426"/>
      <c r="E63" s="427"/>
      <c r="F63" s="452" t="s">
        <v>268</v>
      </c>
      <c r="G63" s="453"/>
      <c r="H63" s="454"/>
      <c r="I63" s="452" t="s">
        <v>272</v>
      </c>
      <c r="J63" s="453"/>
      <c r="K63" s="454"/>
      <c r="L63" s="404" t="s">
        <v>275</v>
      </c>
      <c r="M63" s="413"/>
      <c r="N63" s="413"/>
      <c r="O63" s="413"/>
      <c r="P63" s="413"/>
      <c r="Q63" s="413"/>
      <c r="R63" s="413"/>
      <c r="S63" s="405"/>
      <c r="V63" s="395" t="s">
        <v>281</v>
      </c>
      <c r="W63" s="404" t="s">
        <v>284</v>
      </c>
      <c r="X63" s="405"/>
      <c r="Y63" s="404" t="s">
        <v>287</v>
      </c>
      <c r="Z63" s="413"/>
      <c r="AA63" s="413"/>
      <c r="AB63" s="413"/>
      <c r="AC63" s="413"/>
      <c r="AD63" s="413"/>
      <c r="AE63" s="413"/>
      <c r="AF63" s="413"/>
      <c r="AG63" s="413"/>
      <c r="AH63" s="413"/>
      <c r="AI63" s="413"/>
      <c r="AJ63" s="405"/>
    </row>
    <row r="64" spans="2:36" ht="15" customHeight="1">
      <c r="B64" s="428"/>
      <c r="C64" s="429"/>
      <c r="D64" s="429"/>
      <c r="E64" s="430"/>
      <c r="F64" s="455"/>
      <c r="G64" s="456"/>
      <c r="H64" s="457"/>
      <c r="I64" s="455"/>
      <c r="J64" s="456"/>
      <c r="K64" s="457"/>
      <c r="L64" s="406"/>
      <c r="M64" s="414"/>
      <c r="N64" s="414"/>
      <c r="O64" s="414"/>
      <c r="P64" s="414"/>
      <c r="Q64" s="414"/>
      <c r="R64" s="414"/>
      <c r="S64" s="407"/>
      <c r="V64" s="396"/>
      <c r="W64" s="406"/>
      <c r="X64" s="407"/>
      <c r="Y64" s="406"/>
      <c r="Z64" s="414"/>
      <c r="AA64" s="414"/>
      <c r="AB64" s="414"/>
      <c r="AC64" s="414"/>
      <c r="AD64" s="414"/>
      <c r="AE64" s="414"/>
      <c r="AF64" s="414"/>
      <c r="AG64" s="414"/>
      <c r="AH64" s="414"/>
      <c r="AI64" s="414"/>
      <c r="AJ64" s="407"/>
    </row>
    <row r="65" spans="2:36" ht="15" customHeight="1">
      <c r="B65" s="431"/>
      <c r="C65" s="432"/>
      <c r="D65" s="432"/>
      <c r="E65" s="433"/>
      <c r="F65" s="458"/>
      <c r="G65" s="459"/>
      <c r="H65" s="460"/>
      <c r="I65" s="458"/>
      <c r="J65" s="459"/>
      <c r="K65" s="460"/>
      <c r="L65" s="408"/>
      <c r="M65" s="415"/>
      <c r="N65" s="415"/>
      <c r="O65" s="415"/>
      <c r="P65" s="415"/>
      <c r="Q65" s="415"/>
      <c r="R65" s="415"/>
      <c r="S65" s="409"/>
      <c r="V65" s="397"/>
      <c r="W65" s="408"/>
      <c r="X65" s="409"/>
      <c r="Y65" s="408"/>
      <c r="Z65" s="415"/>
      <c r="AA65" s="415"/>
      <c r="AB65" s="415"/>
      <c r="AC65" s="415"/>
      <c r="AD65" s="415"/>
      <c r="AE65" s="415"/>
      <c r="AF65" s="415"/>
      <c r="AG65" s="415"/>
      <c r="AH65" s="415"/>
      <c r="AI65" s="415"/>
      <c r="AJ65" s="409"/>
    </row>
    <row r="66" spans="2:36" ht="15" customHeight="1">
      <c r="B66" s="434">
        <v>2</v>
      </c>
      <c r="C66" s="435"/>
      <c r="D66" s="435"/>
      <c r="E66" s="436"/>
      <c r="F66" s="452" t="s">
        <v>269</v>
      </c>
      <c r="G66" s="453"/>
      <c r="H66" s="454"/>
      <c r="I66" s="452" t="s">
        <v>273</v>
      </c>
      <c r="J66" s="453"/>
      <c r="K66" s="454"/>
      <c r="L66" s="404" t="s">
        <v>276</v>
      </c>
      <c r="M66" s="413"/>
      <c r="N66" s="413"/>
      <c r="O66" s="413"/>
      <c r="P66" s="413"/>
      <c r="Q66" s="413"/>
      <c r="R66" s="413"/>
      <c r="S66" s="405"/>
      <c r="V66" s="398" t="s">
        <v>282</v>
      </c>
      <c r="W66" s="404" t="s">
        <v>285</v>
      </c>
      <c r="X66" s="405"/>
      <c r="Y66" s="404" t="s">
        <v>288</v>
      </c>
      <c r="Z66" s="413"/>
      <c r="AA66" s="413"/>
      <c r="AB66" s="413"/>
      <c r="AC66" s="413"/>
      <c r="AD66" s="413"/>
      <c r="AE66" s="413"/>
      <c r="AF66" s="413"/>
      <c r="AG66" s="413"/>
      <c r="AH66" s="413"/>
      <c r="AI66" s="413"/>
      <c r="AJ66" s="405"/>
    </row>
    <row r="67" spans="2:36" ht="15" customHeight="1">
      <c r="B67" s="437"/>
      <c r="C67" s="438"/>
      <c r="D67" s="438"/>
      <c r="E67" s="439"/>
      <c r="F67" s="455"/>
      <c r="G67" s="456"/>
      <c r="H67" s="457"/>
      <c r="I67" s="455"/>
      <c r="J67" s="456"/>
      <c r="K67" s="457"/>
      <c r="L67" s="406"/>
      <c r="M67" s="414"/>
      <c r="N67" s="414"/>
      <c r="O67" s="414"/>
      <c r="P67" s="414"/>
      <c r="Q67" s="414"/>
      <c r="R67" s="414"/>
      <c r="S67" s="407"/>
      <c r="V67" s="399"/>
      <c r="W67" s="406"/>
      <c r="X67" s="407"/>
      <c r="Y67" s="406"/>
      <c r="Z67" s="414"/>
      <c r="AA67" s="414"/>
      <c r="AB67" s="414"/>
      <c r="AC67" s="414"/>
      <c r="AD67" s="414"/>
      <c r="AE67" s="414"/>
      <c r="AF67" s="414"/>
      <c r="AG67" s="414"/>
      <c r="AH67" s="414"/>
      <c r="AI67" s="414"/>
      <c r="AJ67" s="407"/>
    </row>
    <row r="68" spans="2:36" ht="15" customHeight="1">
      <c r="B68" s="440"/>
      <c r="C68" s="441"/>
      <c r="D68" s="441"/>
      <c r="E68" s="442"/>
      <c r="F68" s="458"/>
      <c r="G68" s="459"/>
      <c r="H68" s="460"/>
      <c r="I68" s="458"/>
      <c r="J68" s="459"/>
      <c r="K68" s="460"/>
      <c r="L68" s="408"/>
      <c r="M68" s="415"/>
      <c r="N68" s="415"/>
      <c r="O68" s="415"/>
      <c r="P68" s="415"/>
      <c r="Q68" s="415"/>
      <c r="R68" s="415"/>
      <c r="S68" s="409"/>
      <c r="V68" s="400"/>
      <c r="W68" s="408"/>
      <c r="X68" s="409"/>
      <c r="Y68" s="408"/>
      <c r="Z68" s="415"/>
      <c r="AA68" s="415"/>
      <c r="AB68" s="415"/>
      <c r="AC68" s="415"/>
      <c r="AD68" s="415"/>
      <c r="AE68" s="415"/>
      <c r="AF68" s="415"/>
      <c r="AG68" s="415"/>
      <c r="AH68" s="415"/>
      <c r="AI68" s="415"/>
      <c r="AJ68" s="409"/>
    </row>
    <row r="69" spans="2:36" ht="15" customHeight="1">
      <c r="B69" s="443">
        <v>1</v>
      </c>
      <c r="C69" s="444"/>
      <c r="D69" s="444"/>
      <c r="E69" s="445"/>
      <c r="F69" s="452" t="s">
        <v>270</v>
      </c>
      <c r="G69" s="453"/>
      <c r="H69" s="454"/>
      <c r="I69" s="452" t="s">
        <v>270</v>
      </c>
      <c r="J69" s="453"/>
      <c r="K69" s="454"/>
      <c r="L69" s="404" t="s">
        <v>277</v>
      </c>
      <c r="M69" s="413"/>
      <c r="N69" s="413"/>
      <c r="O69" s="413"/>
      <c r="P69" s="413"/>
      <c r="Q69" s="413"/>
      <c r="R69" s="413"/>
      <c r="S69" s="405"/>
      <c r="V69" s="401" t="s">
        <v>283</v>
      </c>
      <c r="W69" s="404" t="s">
        <v>286</v>
      </c>
      <c r="X69" s="405"/>
      <c r="Y69" s="404" t="s">
        <v>289</v>
      </c>
      <c r="Z69" s="413"/>
      <c r="AA69" s="413"/>
      <c r="AB69" s="413"/>
      <c r="AC69" s="413"/>
      <c r="AD69" s="413"/>
      <c r="AE69" s="413"/>
      <c r="AF69" s="413"/>
      <c r="AG69" s="413"/>
      <c r="AH69" s="413"/>
      <c r="AI69" s="413"/>
      <c r="AJ69" s="405"/>
    </row>
    <row r="70" spans="2:36" ht="15" customHeight="1">
      <c r="B70" s="446"/>
      <c r="C70" s="447"/>
      <c r="D70" s="447"/>
      <c r="E70" s="448"/>
      <c r="F70" s="455"/>
      <c r="G70" s="456"/>
      <c r="H70" s="457"/>
      <c r="I70" s="455"/>
      <c r="J70" s="456"/>
      <c r="K70" s="457"/>
      <c r="L70" s="406"/>
      <c r="M70" s="414"/>
      <c r="N70" s="414"/>
      <c r="O70" s="414"/>
      <c r="P70" s="414"/>
      <c r="Q70" s="414"/>
      <c r="R70" s="414"/>
      <c r="S70" s="407"/>
      <c r="V70" s="402"/>
      <c r="W70" s="406"/>
      <c r="X70" s="407"/>
      <c r="Y70" s="406"/>
      <c r="Z70" s="414"/>
      <c r="AA70" s="414"/>
      <c r="AB70" s="414"/>
      <c r="AC70" s="414"/>
      <c r="AD70" s="414"/>
      <c r="AE70" s="414"/>
      <c r="AF70" s="414"/>
      <c r="AG70" s="414"/>
      <c r="AH70" s="414"/>
      <c r="AI70" s="414"/>
      <c r="AJ70" s="407"/>
    </row>
    <row r="71" spans="2:36" ht="15" customHeight="1">
      <c r="B71" s="449"/>
      <c r="C71" s="450"/>
      <c r="D71" s="450"/>
      <c r="E71" s="451"/>
      <c r="F71" s="458"/>
      <c r="G71" s="459"/>
      <c r="H71" s="460"/>
      <c r="I71" s="458"/>
      <c r="J71" s="459"/>
      <c r="K71" s="460"/>
      <c r="L71" s="408"/>
      <c r="M71" s="415"/>
      <c r="N71" s="415"/>
      <c r="O71" s="415"/>
      <c r="P71" s="415"/>
      <c r="Q71" s="415"/>
      <c r="R71" s="415"/>
      <c r="S71" s="409"/>
      <c r="V71" s="402"/>
      <c r="W71" s="406"/>
      <c r="X71" s="407"/>
      <c r="Y71" s="406"/>
      <c r="Z71" s="414"/>
      <c r="AA71" s="414"/>
      <c r="AB71" s="414"/>
      <c r="AC71" s="414"/>
      <c r="AD71" s="414"/>
      <c r="AE71" s="414"/>
      <c r="AF71" s="414"/>
      <c r="AG71" s="414"/>
      <c r="AH71" s="414"/>
      <c r="AI71" s="414"/>
      <c r="AJ71" s="407"/>
    </row>
    <row r="72" spans="2:36" ht="15" customHeight="1">
      <c r="B72" s="443">
        <v>0</v>
      </c>
      <c r="C72" s="444"/>
      <c r="D72" s="444"/>
      <c r="E72" s="445"/>
      <c r="F72" s="452" t="s">
        <v>271</v>
      </c>
      <c r="G72" s="453"/>
      <c r="H72" s="454"/>
      <c r="I72" s="452" t="s">
        <v>274</v>
      </c>
      <c r="J72" s="453"/>
      <c r="K72" s="454"/>
      <c r="L72" s="404" t="s">
        <v>278</v>
      </c>
      <c r="M72" s="413"/>
      <c r="N72" s="413"/>
      <c r="O72" s="413"/>
      <c r="P72" s="413"/>
      <c r="Q72" s="413"/>
      <c r="R72" s="413"/>
      <c r="S72" s="405"/>
      <c r="V72" s="402"/>
      <c r="W72" s="406"/>
      <c r="X72" s="407"/>
      <c r="Y72" s="406"/>
      <c r="Z72" s="414"/>
      <c r="AA72" s="414"/>
      <c r="AB72" s="414"/>
      <c r="AC72" s="414"/>
      <c r="AD72" s="414"/>
      <c r="AE72" s="414"/>
      <c r="AF72" s="414"/>
      <c r="AG72" s="414"/>
      <c r="AH72" s="414"/>
      <c r="AI72" s="414"/>
      <c r="AJ72" s="407"/>
    </row>
    <row r="73" spans="2:36" ht="15" customHeight="1">
      <c r="B73" s="446"/>
      <c r="C73" s="447"/>
      <c r="D73" s="447"/>
      <c r="E73" s="448"/>
      <c r="F73" s="455"/>
      <c r="G73" s="456"/>
      <c r="H73" s="457"/>
      <c r="I73" s="455"/>
      <c r="J73" s="456"/>
      <c r="K73" s="457"/>
      <c r="L73" s="406"/>
      <c r="M73" s="414"/>
      <c r="N73" s="414"/>
      <c r="O73" s="414"/>
      <c r="P73" s="414"/>
      <c r="Q73" s="414"/>
      <c r="R73" s="414"/>
      <c r="S73" s="407"/>
      <c r="V73" s="402"/>
      <c r="W73" s="406"/>
      <c r="X73" s="407"/>
      <c r="Y73" s="406"/>
      <c r="Z73" s="414"/>
      <c r="AA73" s="414"/>
      <c r="AB73" s="414"/>
      <c r="AC73" s="414"/>
      <c r="AD73" s="414"/>
      <c r="AE73" s="414"/>
      <c r="AF73" s="414"/>
      <c r="AG73" s="414"/>
      <c r="AH73" s="414"/>
      <c r="AI73" s="414"/>
      <c r="AJ73" s="407"/>
    </row>
    <row r="74" spans="2:36" ht="15" customHeight="1">
      <c r="B74" s="449"/>
      <c r="C74" s="450"/>
      <c r="D74" s="450"/>
      <c r="E74" s="451"/>
      <c r="F74" s="458"/>
      <c r="G74" s="459"/>
      <c r="H74" s="460"/>
      <c r="I74" s="458"/>
      <c r="J74" s="459"/>
      <c r="K74" s="460"/>
      <c r="L74" s="408"/>
      <c r="M74" s="415"/>
      <c r="N74" s="415"/>
      <c r="O74" s="415"/>
      <c r="P74" s="415"/>
      <c r="Q74" s="415"/>
      <c r="R74" s="415"/>
      <c r="S74" s="409"/>
      <c r="V74" s="403"/>
      <c r="W74" s="408"/>
      <c r="X74" s="409"/>
      <c r="Y74" s="408"/>
      <c r="Z74" s="415"/>
      <c r="AA74" s="415"/>
      <c r="AB74" s="415"/>
      <c r="AC74" s="415"/>
      <c r="AD74" s="415"/>
      <c r="AE74" s="415"/>
      <c r="AF74" s="415"/>
      <c r="AG74" s="415"/>
      <c r="AH74" s="415"/>
      <c r="AI74" s="415"/>
      <c r="AJ74" s="409"/>
    </row>
  </sheetData>
  <sheetProtection sheet="1" selectLockedCells="1" selectUnlockedCells="1"/>
  <mergeCells count="150">
    <mergeCell ref="B36:B56"/>
    <mergeCell ref="Q12:T12"/>
    <mergeCell ref="N7:N10"/>
    <mergeCell ref="Q7:T7"/>
    <mergeCell ref="P7:P12"/>
    <mergeCell ref="O8:O10"/>
    <mergeCell ref="C33:N33"/>
    <mergeCell ref="N29:N31"/>
    <mergeCell ref="C29:C31"/>
    <mergeCell ref="Q51:Q52"/>
    <mergeCell ref="P28:T28"/>
    <mergeCell ref="T29:T33"/>
    <mergeCell ref="R22:R23"/>
    <mergeCell ref="R15:R16"/>
    <mergeCell ref="C21:N21"/>
    <mergeCell ref="N22:N24"/>
    <mergeCell ref="C22:C24"/>
    <mergeCell ref="P21:P26"/>
    <mergeCell ref="Q21:T21"/>
    <mergeCell ref="Q10:Q11"/>
    <mergeCell ref="R10:R11"/>
    <mergeCell ref="S10:S11"/>
    <mergeCell ref="Q17:Q18"/>
    <mergeCell ref="R17:R18"/>
    <mergeCell ref="Q49:T49"/>
    <mergeCell ref="T51:T53"/>
    <mergeCell ref="Q40:S40"/>
    <mergeCell ref="T22:T26"/>
    <mergeCell ref="T36:T40"/>
    <mergeCell ref="T43:T47"/>
    <mergeCell ref="S45:S46"/>
    <mergeCell ref="Q53:Q54"/>
    <mergeCell ref="R53:R54"/>
    <mergeCell ref="S53:S54"/>
    <mergeCell ref="Q31:Q32"/>
    <mergeCell ref="Q22:Q23"/>
    <mergeCell ref="S15:S16"/>
    <mergeCell ref="Q29:Q30"/>
    <mergeCell ref="R29:R30"/>
    <mergeCell ref="S29:S30"/>
    <mergeCell ref="S22:S23"/>
    <mergeCell ref="Q47:S47"/>
    <mergeCell ref="S17:S18"/>
    <mergeCell ref="Q24:Q25"/>
    <mergeCell ref="R24:R25"/>
    <mergeCell ref="S24:S25"/>
    <mergeCell ref="R31:R32"/>
    <mergeCell ref="S31:S32"/>
    <mergeCell ref="Q38:Q39"/>
    <mergeCell ref="R38:R39"/>
    <mergeCell ref="S38:S39"/>
    <mergeCell ref="Q45:Q46"/>
    <mergeCell ref="R45:R46"/>
    <mergeCell ref="P42:T42"/>
    <mergeCell ref="B2:S2"/>
    <mergeCell ref="B4:B31"/>
    <mergeCell ref="C3:C5"/>
    <mergeCell ref="F3:S3"/>
    <mergeCell ref="T3:T5"/>
    <mergeCell ref="C8:C10"/>
    <mergeCell ref="C12:N12"/>
    <mergeCell ref="Q8:Q9"/>
    <mergeCell ref="R8:R9"/>
    <mergeCell ref="S8:S9"/>
    <mergeCell ref="P29:P33"/>
    <mergeCell ref="C14:M14"/>
    <mergeCell ref="N14:N17"/>
    <mergeCell ref="C15:C17"/>
    <mergeCell ref="P14:P17"/>
    <mergeCell ref="Q14:T14"/>
    <mergeCell ref="T15:T19"/>
    <mergeCell ref="D10:D11"/>
    <mergeCell ref="D8:M8"/>
    <mergeCell ref="D15:M15"/>
    <mergeCell ref="D22:M22"/>
    <mergeCell ref="D29:M29"/>
    <mergeCell ref="C28:N28"/>
    <mergeCell ref="Q15:Q16"/>
    <mergeCell ref="D36:M36"/>
    <mergeCell ref="D43:M43"/>
    <mergeCell ref="Q36:Q37"/>
    <mergeCell ref="R36:R37"/>
    <mergeCell ref="S36:S37"/>
    <mergeCell ref="Q43:Q44"/>
    <mergeCell ref="R43:R44"/>
    <mergeCell ref="S43:S44"/>
    <mergeCell ref="F40:N40"/>
    <mergeCell ref="N36:N38"/>
    <mergeCell ref="P36:P40"/>
    <mergeCell ref="C42:N42"/>
    <mergeCell ref="C43:C47"/>
    <mergeCell ref="C36:C40"/>
    <mergeCell ref="N43:N45"/>
    <mergeCell ref="P43:P47"/>
    <mergeCell ref="D53:D54"/>
    <mergeCell ref="E53:E54"/>
    <mergeCell ref="D4:S4"/>
    <mergeCell ref="E10:E11"/>
    <mergeCell ref="D51:M51"/>
    <mergeCell ref="D17:D18"/>
    <mergeCell ref="E17:E18"/>
    <mergeCell ref="D24:D25"/>
    <mergeCell ref="E24:E25"/>
    <mergeCell ref="D31:D32"/>
    <mergeCell ref="E31:E32"/>
    <mergeCell ref="D38:D39"/>
    <mergeCell ref="E38:E39"/>
    <mergeCell ref="D45:D46"/>
    <mergeCell ref="E45:E46"/>
    <mergeCell ref="R51:R52"/>
    <mergeCell ref="S51:S52"/>
    <mergeCell ref="F47:N47"/>
    <mergeCell ref="C49:N49"/>
    <mergeCell ref="C51:C55"/>
    <mergeCell ref="F55:N55"/>
    <mergeCell ref="N51:N53"/>
    <mergeCell ref="P49:P55"/>
    <mergeCell ref="Q55:T55"/>
    <mergeCell ref="L60:S62"/>
    <mergeCell ref="L63:S65"/>
    <mergeCell ref="L66:S68"/>
    <mergeCell ref="L69:S71"/>
    <mergeCell ref="L72:S74"/>
    <mergeCell ref="B60:E62"/>
    <mergeCell ref="B63:E65"/>
    <mergeCell ref="B66:E68"/>
    <mergeCell ref="B69:E71"/>
    <mergeCell ref="B72:E74"/>
    <mergeCell ref="F63:H65"/>
    <mergeCell ref="F66:H68"/>
    <mergeCell ref="F69:H71"/>
    <mergeCell ref="F72:H74"/>
    <mergeCell ref="I63:K65"/>
    <mergeCell ref="I66:K68"/>
    <mergeCell ref="I69:K71"/>
    <mergeCell ref="I72:K74"/>
    <mergeCell ref="F60:H62"/>
    <mergeCell ref="I60:K62"/>
    <mergeCell ref="V60:V62"/>
    <mergeCell ref="W60:X62"/>
    <mergeCell ref="V63:V65"/>
    <mergeCell ref="V66:V68"/>
    <mergeCell ref="V69:V74"/>
    <mergeCell ref="W69:X74"/>
    <mergeCell ref="W63:X65"/>
    <mergeCell ref="Y60:AJ62"/>
    <mergeCell ref="Y63:AJ65"/>
    <mergeCell ref="Y66:AJ68"/>
    <mergeCell ref="Y69:AJ74"/>
    <mergeCell ref="W66:X68"/>
  </mergeCells>
  <conditionalFormatting sqref="E10:E11 E17:E18 E24:E25 E31:E32 E38:E39 E45:E46 E53:E54">
    <cfRule type="containsText" dxfId="38" priority="1" operator="containsText" text="Optimal">
      <formula>NOT(ISERROR(SEARCH("Optimal",E10)))</formula>
    </cfRule>
    <cfRule type="containsText" dxfId="37" priority="2" operator="containsText" text="Ready">
      <formula>NOT(ISERROR(SEARCH("Ready",E10)))</formula>
    </cfRule>
    <cfRule type="containsText" dxfId="36" priority="3" operator="containsText" text="Partial">
      <formula>NOT(ISERROR(SEARCH("Partial",E10)))</formula>
    </cfRule>
    <cfRule type="containsText" dxfId="35" priority="4" operator="containsText" text="Failed">
      <formula>NOT(ISERROR(SEARCH("Failed",E10)))</formula>
    </cfRule>
  </conditionalFormatting>
  <conditionalFormatting sqref="AC11">
    <cfRule type="colorScale" priority="10">
      <colorScale>
        <cfvo type="num" val="0"/>
        <cfvo type="num" val="7.5"/>
        <cfvo type="num" val="15"/>
        <color rgb="FFF8696B"/>
        <color rgb="FFFFEB84"/>
        <color rgb="FF63BE7B"/>
      </colorScale>
    </cfRule>
  </conditionalFormatting>
  <printOptions horizontalCentered="1" verticalCentered="1"/>
  <pageMargins left="0.31496062992125984" right="0.31496062992125984" top="0.35433070866141736" bottom="0.35433070866141736" header="0.31496062992125984" footer="0.31496062992125984"/>
  <pageSetup paperSize="9" scale="40" orientation="landscape" r:id="rId1"/>
  <headerFooter>
    <oddFooter>&amp;LJCB New Supplier Audit&amp;CScoring Detail&amp;RIssue: 21
Release Date: 05/12/24</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sheetPr>
  <dimension ref="A1:S46"/>
  <sheetViews>
    <sheetView showGridLines="0" topLeftCell="A9" zoomScale="40" zoomScaleNormal="40" zoomScaleSheetLayoutView="56" workbookViewId="0">
      <selection activeCell="H9" sqref="H9"/>
    </sheetView>
  </sheetViews>
  <sheetFormatPr defaultRowHeight="15"/>
  <cols>
    <col min="1" max="1" width="2.5703125" customWidth="1"/>
    <col min="2" max="2" width="1.42578125" customWidth="1"/>
    <col min="3" max="3" width="1.140625" customWidth="1"/>
    <col min="4" max="4" width="10.5703125" customWidth="1"/>
    <col min="5" max="5" width="100.5703125" customWidth="1"/>
    <col min="6" max="7" width="150.7109375" customWidth="1"/>
    <col min="8" max="8" width="12.5703125" customWidth="1"/>
    <col min="9" max="10" width="100.7109375" customWidth="1"/>
    <col min="11" max="12" width="1.42578125" customWidth="1"/>
    <col min="13" max="13" width="2.5703125" customWidth="1"/>
  </cols>
  <sheetData>
    <row r="1" spans="2:12" ht="5.45" customHeight="1" thickBot="1">
      <c r="D1" s="24"/>
      <c r="E1" s="24"/>
      <c r="F1" s="24"/>
      <c r="G1" s="24"/>
      <c r="H1" s="24"/>
      <c r="I1" s="24"/>
      <c r="J1" s="24"/>
    </row>
    <row r="2" spans="2:12" ht="7.35" customHeight="1">
      <c r="B2" s="34"/>
      <c r="C2" s="538" t="s">
        <v>8</v>
      </c>
      <c r="D2" s="538"/>
      <c r="E2" s="538"/>
      <c r="F2" s="538"/>
      <c r="G2" s="538"/>
      <c r="H2" s="538"/>
      <c r="I2" s="538"/>
      <c r="J2" s="538"/>
      <c r="K2" s="538"/>
      <c r="L2" s="38"/>
    </row>
    <row r="3" spans="2:12" ht="7.35" customHeight="1">
      <c r="B3" s="35"/>
      <c r="C3" s="539"/>
      <c r="D3" s="539"/>
      <c r="E3" s="539"/>
      <c r="F3" s="539"/>
      <c r="G3" s="539"/>
      <c r="H3" s="539"/>
      <c r="I3" s="539"/>
      <c r="J3" s="539"/>
      <c r="K3" s="539"/>
      <c r="L3" s="39"/>
    </row>
    <row r="4" spans="2:12" ht="79.5" customHeight="1">
      <c r="B4" s="35"/>
      <c r="C4" s="539"/>
      <c r="D4" s="539"/>
      <c r="E4" s="539"/>
      <c r="F4" s="539"/>
      <c r="G4" s="539"/>
      <c r="H4" s="539"/>
      <c r="I4" s="539"/>
      <c r="J4" s="539"/>
      <c r="K4" s="539"/>
      <c r="L4" s="40"/>
    </row>
    <row r="5" spans="2:12" s="18" customFormat="1" ht="69.95" customHeight="1">
      <c r="B5" s="47"/>
      <c r="C5" s="517" t="s">
        <v>9</v>
      </c>
      <c r="D5" s="518"/>
      <c r="E5" s="518"/>
      <c r="F5" s="518"/>
      <c r="G5" s="518"/>
      <c r="H5" s="518"/>
      <c r="I5" s="518"/>
      <c r="J5" s="518"/>
      <c r="K5" s="519"/>
      <c r="L5" s="40"/>
    </row>
    <row r="6" spans="2:12" s="56" customFormat="1" ht="50.1" customHeight="1" thickBot="1">
      <c r="B6" s="57"/>
      <c r="C6" s="59"/>
      <c r="D6" s="531" t="s">
        <v>10</v>
      </c>
      <c r="E6" s="531"/>
      <c r="F6" s="531"/>
      <c r="G6" s="531"/>
      <c r="H6" s="531"/>
      <c r="I6" s="531"/>
      <c r="J6" s="531"/>
      <c r="K6" s="60"/>
      <c r="L6" s="58"/>
    </row>
    <row r="7" spans="2:12" s="25" customFormat="1" ht="25.35" customHeight="1" thickBot="1">
      <c r="B7" s="48"/>
      <c r="C7" s="53"/>
      <c r="D7" s="26" t="s">
        <v>11</v>
      </c>
      <c r="E7" s="27" t="s">
        <v>12</v>
      </c>
      <c r="F7" s="28" t="s">
        <v>13</v>
      </c>
      <c r="G7" s="29" t="s">
        <v>14</v>
      </c>
      <c r="H7" s="28" t="s">
        <v>15</v>
      </c>
      <c r="I7" s="78" t="s">
        <v>16</v>
      </c>
      <c r="J7" s="77" t="s">
        <v>17</v>
      </c>
      <c r="K7" s="54"/>
      <c r="L7" s="41"/>
    </row>
    <row r="8" spans="2:12" ht="150" customHeight="1">
      <c r="B8" s="35"/>
      <c r="C8" s="53"/>
      <c r="D8" s="264" t="s">
        <v>18</v>
      </c>
      <c r="E8" s="90" t="s">
        <v>212</v>
      </c>
      <c r="F8" s="91" t="s">
        <v>213</v>
      </c>
      <c r="G8" s="91" t="s">
        <v>214</v>
      </c>
      <c r="H8" s="243"/>
      <c r="I8" s="244"/>
      <c r="J8" s="79" t="str">
        <f>IF( H8="", "", IF( AND(H8&gt;=0, H8&lt;=1), "Going from 0–1 to 2" &amp; CHAR(10) &amp; "✅ Write down internal issues such as skills gaps, resource shortages, sustainability or resilience challenges." &amp; CHAR(10) &amp; "✅ Do a simple SWOT (Strengths, Weaknesses, Opportunities, Threats) or context analysis including resilience and sustainability factors.", IF( H8=2, "Going from 2 to 3" &amp; CHAR(10) &amp; "✅ Use this list in management or strategic reviews to link issues with performance and resilience goals." &amp; CHAR(10) &amp; "✅ Track impact using metrics (e.g., resource utilization, process uptime, staff turnover, sustainability KPIs).", "" ) ) )</f>
        <v/>
      </c>
      <c r="K8" s="54"/>
      <c r="L8" s="40"/>
    </row>
    <row r="9" spans="2:12" ht="150" customHeight="1">
      <c r="B9" s="35"/>
      <c r="C9" s="53"/>
      <c r="D9" s="265" t="s">
        <v>19</v>
      </c>
      <c r="E9" s="92" t="s">
        <v>215</v>
      </c>
      <c r="F9" s="93" t="s">
        <v>216</v>
      </c>
      <c r="G9" s="93" t="s">
        <v>217</v>
      </c>
      <c r="H9" s="245"/>
      <c r="I9" s="246"/>
      <c r="J9" s="80" t="str">
        <f>IF( H9="", "", IF( AND(H9&gt;=0, H9&lt;=1), "Going from 0–1 to 2" &amp; CHAR(10) &amp; "✅ Create or update a PESTLE or STEEPLE list (Political, Economic, Social, Technological, Legal, Environmental) covering current and future external issues." &amp; CHAR(10) &amp; "✅ Record relevant info from regulators, suppliers, customers, or industry news.", IF( H9=2, "Going from 2 to 3" &amp; CHAR(10) &amp; "✅ Review and update this list every 6–12 months." &amp; CHAR(10) &amp; "✅ Link insights to business or risk planning (e.g., supply-chain resilience, sustainability trends).", "" ) ) )</f>
        <v/>
      </c>
      <c r="K9" s="54"/>
      <c r="L9" s="40"/>
    </row>
    <row r="10" spans="2:12" ht="150" customHeight="1">
      <c r="B10" s="35"/>
      <c r="C10" s="53"/>
      <c r="D10" s="265" t="s">
        <v>20</v>
      </c>
      <c r="E10" s="94" t="s">
        <v>224</v>
      </c>
      <c r="F10" s="95" t="s">
        <v>218</v>
      </c>
      <c r="G10" s="95" t="s">
        <v>219</v>
      </c>
      <c r="H10" s="245"/>
      <c r="I10" s="247"/>
      <c r="J10" s="81" t="str">
        <f>IF( H10="", "", IF( AND(H10&gt;=0, H10&lt;=1), "Going from 0–1 to 2" &amp; CHAR(10) &amp; "✅ Set a reminder (e.g., quarterly or yearly) to review internal and external issues, including sustainability or risk factors." &amp; CHAR(10) &amp; "✅ Record notes or action items from these discussions.", IF( H10=2, "Going from 2 to 3" &amp; CHAR(10) &amp; "✅ Add this review to your management or strategic review agenda." &amp; CHAR(10) &amp; "✅ Keep a log or calendar showing when reviews take place and what changed.", "" ) ) )</f>
        <v/>
      </c>
      <c r="K10" s="54"/>
      <c r="L10" s="40"/>
    </row>
    <row r="11" spans="2:12" ht="150" customHeight="1" thickBot="1">
      <c r="B11" s="35"/>
      <c r="C11" s="53"/>
      <c r="D11" s="266" t="s">
        <v>21</v>
      </c>
      <c r="E11" s="96" t="s">
        <v>225</v>
      </c>
      <c r="F11" s="97" t="s">
        <v>220</v>
      </c>
      <c r="G11" s="97" t="s">
        <v>221</v>
      </c>
      <c r="H11" s="248"/>
      <c r="I11" s="249"/>
      <c r="J11" s="82" t="str">
        <f>IF( H11="", "", IF( AND(H11&gt;=0, H11&lt;=1), "Going from 0–1 to 2" &amp; CHAR(10) &amp; "✅ Start a simple risk and opportunity register (spreadsheet or log)." &amp; CHAR(10) &amp; "✅ Note how each risk or opportunity links to an internal/external issue — including sustainability or resilience factors.", IF( H11=2, "Going from 2 to 3" &amp; CHAR(10) &amp; "✅ Link your risk register to business or improvement plans." &amp; CHAR(10) &amp; "✅ Track how actions reduce or strengthen resilience over time, and discuss in management reviews.", "" ) ) )</f>
        <v/>
      </c>
      <c r="K11" s="54"/>
      <c r="L11" s="40"/>
    </row>
    <row r="12" spans="2:12" s="22" customFormat="1" ht="6" customHeight="1" thickBot="1">
      <c r="B12" s="49"/>
      <c r="C12" s="521"/>
      <c r="D12" s="522"/>
      <c r="E12" s="522"/>
      <c r="F12" s="522"/>
      <c r="G12" s="522"/>
      <c r="H12" s="522"/>
      <c r="I12" s="522"/>
      <c r="J12" s="522"/>
      <c r="K12" s="523"/>
      <c r="L12" s="40"/>
    </row>
    <row r="13" spans="2:12" s="22" customFormat="1" ht="6" customHeight="1" thickBot="1">
      <c r="B13" s="49"/>
      <c r="C13" s="52"/>
      <c r="D13" s="52"/>
      <c r="E13" s="52"/>
      <c r="F13" s="52"/>
      <c r="G13" s="52"/>
      <c r="H13" s="52"/>
      <c r="I13" s="52"/>
      <c r="J13" s="52"/>
      <c r="K13" s="36"/>
      <c r="L13" s="40"/>
    </row>
    <row r="14" spans="2:12" s="22" customFormat="1" ht="6" customHeight="1" thickBot="1">
      <c r="B14" s="49"/>
      <c r="C14" s="524"/>
      <c r="D14" s="525"/>
      <c r="E14" s="525"/>
      <c r="F14" s="525"/>
      <c r="G14" s="525"/>
      <c r="H14" s="525"/>
      <c r="I14" s="525"/>
      <c r="J14" s="525"/>
      <c r="K14" s="526"/>
      <c r="L14" s="40"/>
    </row>
    <row r="15" spans="2:12" s="22" customFormat="1" ht="69.95" customHeight="1">
      <c r="B15" s="49"/>
      <c r="C15" s="520"/>
      <c r="D15" s="527" t="s">
        <v>22</v>
      </c>
      <c r="E15" s="528"/>
      <c r="F15" s="528"/>
      <c r="G15" s="528"/>
      <c r="H15" s="528"/>
      <c r="I15" s="528"/>
      <c r="J15" s="529"/>
      <c r="K15" s="530"/>
      <c r="L15" s="40"/>
    </row>
    <row r="16" spans="2:12" s="22" customFormat="1" ht="69.95" customHeight="1" thickBot="1">
      <c r="B16" s="49"/>
      <c r="C16" s="520"/>
      <c r="D16" s="532" t="s">
        <v>23</v>
      </c>
      <c r="E16" s="532"/>
      <c r="F16" s="532"/>
      <c r="G16" s="532"/>
      <c r="H16" s="532"/>
      <c r="I16" s="532"/>
      <c r="J16" s="532"/>
      <c r="K16" s="530"/>
      <c r="L16" s="40"/>
    </row>
    <row r="17" spans="2:12" s="21" customFormat="1" ht="24.6" customHeight="1" thickBot="1">
      <c r="B17" s="50"/>
      <c r="C17" s="520"/>
      <c r="D17" s="26" t="s">
        <v>11</v>
      </c>
      <c r="E17" s="27" t="s">
        <v>12</v>
      </c>
      <c r="F17" s="28" t="s">
        <v>13</v>
      </c>
      <c r="G17" s="29" t="s">
        <v>14</v>
      </c>
      <c r="H17" s="28" t="s">
        <v>15</v>
      </c>
      <c r="I17" s="78" t="s">
        <v>16</v>
      </c>
      <c r="J17" s="77" t="s">
        <v>17</v>
      </c>
      <c r="K17" s="530"/>
      <c r="L17" s="40"/>
    </row>
    <row r="18" spans="2:12" ht="150" customHeight="1">
      <c r="B18" s="35"/>
      <c r="C18" s="520"/>
      <c r="D18" s="267" t="s">
        <v>24</v>
      </c>
      <c r="E18" s="98" t="s">
        <v>226</v>
      </c>
      <c r="F18" s="99" t="s">
        <v>222</v>
      </c>
      <c r="G18" s="100" t="s">
        <v>223</v>
      </c>
      <c r="H18" s="219"/>
      <c r="I18" s="250"/>
      <c r="J18" s="83" t="str">
        <f>IF( H18="", "", IF( AND(H18&gt;=0, H18&lt;=1), "Going from 0–1 to 2" &amp; CHAR(10) &amp; "✅ Make a list of people or groups who affect or are affected by your business — e.g., customers, staff, suppliers, auditors, local authorities, and community groups." &amp; CHAR(10) &amp; "✅ Note why each one matters (their expectations or impact on quality, sustainability, or resilience).", IF( H18=2, "Going from 2 to 3" &amp; CHAR(10) &amp; "✅ Review and update this list at least once a year or when major changes happen." &amp; CHAR(10) &amp; "✅ Link stakeholder needs to your business objectives or sustainability plans.", "" ) ) )</f>
        <v/>
      </c>
      <c r="K18" s="530"/>
      <c r="L18" s="40"/>
    </row>
    <row r="19" spans="2:12" ht="150" customHeight="1">
      <c r="B19" s="35"/>
      <c r="C19" s="520"/>
      <c r="D19" s="268" t="s">
        <v>25</v>
      </c>
      <c r="E19" s="92" t="s">
        <v>227</v>
      </c>
      <c r="F19" s="101" t="s">
        <v>228</v>
      </c>
      <c r="G19" s="101" t="s">
        <v>229</v>
      </c>
      <c r="H19" s="251"/>
      <c r="I19" s="246"/>
      <c r="J19" s="80" t="str">
        <f>IF(
  H19="",
  "",
  IF(
    AND(H19&gt;=0, H19&lt;=1),
    "Going from 0–1 to 2" &amp; CHAR(10) &amp;
    "✅ For each person or group on your list, write down what they expect from you (for example: customers expect quality, staff want safety, regulators want compliance, communities expect responsible practices)." &amp; CHAR(10) &amp;
    "✅ Even a simple table or stakeholder matrix is fine.",
    IF(
      H19=2,
      "Going from 2 to 3" &amp; CHAR(10) &amp;
      "✅ Review and update these needs regularly (for example, once a year or when major changes happen)." &amp; CHAR(10) &amp;
      "✅ Use this information when setting objectives, assessing risks, or planning improvements.",
      ""
    )
  )
)</f>
        <v/>
      </c>
      <c r="K19" s="530"/>
      <c r="L19" s="40"/>
    </row>
    <row r="20" spans="2:12" ht="150" customHeight="1">
      <c r="B20" s="35"/>
      <c r="C20" s="520"/>
      <c r="D20" s="269" t="s">
        <v>26</v>
      </c>
      <c r="E20" s="102" t="s">
        <v>230</v>
      </c>
      <c r="F20" s="103" t="s">
        <v>231</v>
      </c>
      <c r="G20" s="103" t="s">
        <v>232</v>
      </c>
      <c r="H20" s="252"/>
      <c r="I20" s="253"/>
      <c r="J20" s="81" t="str">
        <f>IF( H20="", "", IF( AND(H20&gt;=0, H20&lt;=1), "Going from 0–1 to 2" &amp; CHAR(10) &amp; "✅ Every few months, check if stakeholder expectations have changed (e.g., customer needs, legal or sustainability requirements)." &amp; CHAR(10) &amp; "✅ Make a quick note of what changed and when.", IF( H20=2, "Going from 2 to 3" &amp; CHAR(10) &amp; "✅ Add this review to management meetings or planning reviews." &amp; CHAR(10) &amp; "✅ Keep a simple log of reviews, what changed, and any follow-up actions.", "" ) ) )</f>
        <v/>
      </c>
      <c r="K20" s="530"/>
      <c r="L20" s="40"/>
    </row>
    <row r="21" spans="2:12" ht="150" customHeight="1">
      <c r="B21" s="35"/>
      <c r="C21" s="520"/>
      <c r="D21" s="268" t="s">
        <v>27</v>
      </c>
      <c r="E21" s="110" t="s">
        <v>235</v>
      </c>
      <c r="F21" s="101" t="s">
        <v>233</v>
      </c>
      <c r="G21" s="93" t="s">
        <v>234</v>
      </c>
      <c r="H21" s="251"/>
      <c r="I21" s="253"/>
      <c r="J21" s="81" t="str">
        <f>IF( H21="", "", IF( AND(H21&gt;=0, H21&lt;=1), "Going from 0–1 to 2" &amp; CHAR(10) &amp; "✅ When setting goals or planning improvements, refer to what key groups expect (e.g. include 'on-time delivery' if a client expects it)." &amp; CHAR(10) &amp; "✅ Add short notes showing where these expectations are considered.", IF( H21=2, "Going from 2 to 3" &amp; CHAR(10) &amp; "✅ Show clear links between stakeholder needs and your QMS scope or plans (e.g. 'We upgraded packaging due to customer feedback')." &amp; CHAR(10) &amp; "✅ Keep simple evidence in meeting notes, planning documents, or reviews.", "" ) ) )</f>
        <v/>
      </c>
      <c r="K21" s="530"/>
      <c r="L21" s="40"/>
    </row>
    <row r="22" spans="2:12" ht="150" customHeight="1" thickBot="1">
      <c r="B22" s="35"/>
      <c r="C22" s="520"/>
      <c r="D22" s="270" t="s">
        <v>28</v>
      </c>
      <c r="E22" s="104" t="s">
        <v>236</v>
      </c>
      <c r="F22" s="105" t="s">
        <v>237</v>
      </c>
      <c r="G22" s="106" t="s">
        <v>238</v>
      </c>
      <c r="H22" s="248"/>
      <c r="I22" s="254"/>
      <c r="J22" s="82" t="str">
        <f>IF(
  H22="",
  "",
  IF(
    AND(H22&gt;=0, H22&lt;=1),
    "Going from 0–1 to 2" &amp; CHAR(10) &amp;
    "✅ Tell your team what matters to key groups (for example: customers, regulators, suppliers) through meetings, memos, or training." &amp; CHAR(10) &amp;
    "✅ Use checklists, posters, or short updates to reinforce expectations.",
    IF(
      H22=2,
      "Going from 2 to 3" &amp; CHAR(10) &amp;
      "✅ Include stakeholder priorities in training content, job roles, or team dashboards." &amp; CHAR(10) &amp;
      "✅ Ask teams during reviews if they understand who your business serves and what their expectations are.",
      ""
    )
  )
)</f>
        <v/>
      </c>
      <c r="K22" s="530"/>
      <c r="L22" s="40"/>
    </row>
    <row r="23" spans="2:12" ht="6.6" customHeight="1" thickBot="1">
      <c r="B23" s="35"/>
      <c r="C23" s="318"/>
      <c r="D23" s="295"/>
      <c r="E23" s="295"/>
      <c r="F23" s="295"/>
      <c r="G23" s="295"/>
      <c r="H23" s="295"/>
      <c r="I23" s="295"/>
      <c r="J23" s="295"/>
      <c r="K23" s="296"/>
      <c r="L23" s="40"/>
    </row>
    <row r="24" spans="2:12" ht="6.6" customHeight="1" thickBot="1">
      <c r="B24" s="35"/>
      <c r="C24" s="36"/>
      <c r="D24" s="37"/>
      <c r="E24" s="37"/>
      <c r="F24" s="37"/>
      <c r="G24" s="37"/>
      <c r="H24" s="37"/>
      <c r="I24" s="37"/>
      <c r="J24" s="37"/>
      <c r="K24" s="36"/>
      <c r="L24" s="40"/>
    </row>
    <row r="25" spans="2:12" ht="6.6" customHeight="1" thickBot="1">
      <c r="B25" s="35"/>
      <c r="C25" s="297"/>
      <c r="D25" s="298"/>
      <c r="E25" s="298"/>
      <c r="F25" s="298"/>
      <c r="G25" s="298"/>
      <c r="H25" s="298"/>
      <c r="I25" s="298"/>
      <c r="J25" s="298"/>
      <c r="K25" s="314"/>
      <c r="L25" s="40"/>
    </row>
    <row r="26" spans="2:12" ht="69.95" customHeight="1">
      <c r="B26" s="35"/>
      <c r="C26" s="530"/>
      <c r="D26" s="527" t="s">
        <v>29</v>
      </c>
      <c r="E26" s="533"/>
      <c r="F26" s="533"/>
      <c r="G26" s="533"/>
      <c r="H26" s="533"/>
      <c r="I26" s="533"/>
      <c r="J26" s="534"/>
      <c r="K26" s="530"/>
      <c r="L26" s="40"/>
    </row>
    <row r="27" spans="2:12" ht="69.95" customHeight="1" thickBot="1">
      <c r="B27" s="35"/>
      <c r="C27" s="530"/>
      <c r="D27" s="535" t="s">
        <v>30</v>
      </c>
      <c r="E27" s="536"/>
      <c r="F27" s="536"/>
      <c r="G27" s="536"/>
      <c r="H27" s="536"/>
      <c r="I27" s="536"/>
      <c r="J27" s="537"/>
      <c r="K27" s="530"/>
      <c r="L27" s="40"/>
    </row>
    <row r="28" spans="2:12" s="17" customFormat="1" ht="24.6" customHeight="1" thickBot="1">
      <c r="B28" s="51"/>
      <c r="C28" s="530"/>
      <c r="D28" s="26" t="s">
        <v>11</v>
      </c>
      <c r="E28" s="27" t="s">
        <v>12</v>
      </c>
      <c r="F28" s="28" t="s">
        <v>13</v>
      </c>
      <c r="G28" s="29" t="s">
        <v>14</v>
      </c>
      <c r="H28" s="28" t="s">
        <v>15</v>
      </c>
      <c r="I28" s="78" t="s">
        <v>16</v>
      </c>
      <c r="J28" s="77" t="s">
        <v>17</v>
      </c>
      <c r="K28" s="530"/>
      <c r="L28" s="40"/>
    </row>
    <row r="29" spans="2:12" ht="150" customHeight="1">
      <c r="B29" s="35"/>
      <c r="C29" s="530"/>
      <c r="D29" s="267" t="s">
        <v>31</v>
      </c>
      <c r="E29" s="111" t="s">
        <v>239</v>
      </c>
      <c r="F29" s="108" t="s">
        <v>240</v>
      </c>
      <c r="G29" s="108" t="s">
        <v>241</v>
      </c>
      <c r="H29" s="255"/>
      <c r="I29" s="256"/>
      <c r="J29" s="84" t="str">
        <f>IF(
  H29="",
  "",
  IF(
    AND(H29&gt;=0, H29&lt;=1),
    "Going from 0–1 to 2" &amp; CHAR(10) &amp;
    "✅ Write down what your quality system covers." &amp; CHAR(10) &amp;
    "Example: “Our QMS applies to the design, production, and delivery of handmade furniture.”" &amp; CHAR(10) &amp;
    "✅ Include where it applies (e.g., locations, departments, or product lines).",
    IF(
      H29=2,
      "Going from 2 to 3" &amp; CHAR(10) &amp;
      "✅ Add clear reasons for what’s included or excluded." &amp; CHAR(10) &amp;
      "Example: “Installation services are excluded because we don’t perform them.”" &amp; CHAR(10) &amp;
      "✅ Show how this scope aligns with your business goals and stakeholder needs.",
      ""
    )
  )
)</f>
        <v/>
      </c>
      <c r="K29" s="530"/>
      <c r="L29" s="40"/>
    </row>
    <row r="30" spans="2:12" ht="150" customHeight="1">
      <c r="B30" s="35"/>
      <c r="C30" s="530"/>
      <c r="D30" s="268" t="s">
        <v>32</v>
      </c>
      <c r="E30" s="107" t="s">
        <v>243</v>
      </c>
      <c r="F30" s="93" t="s">
        <v>242</v>
      </c>
      <c r="G30" s="101" t="s">
        <v>244</v>
      </c>
      <c r="H30" s="251"/>
      <c r="I30" s="247"/>
      <c r="J30" s="85" t="str">
        <f>IF(
  H30="",
  "",
  IF(
    AND(H30&gt;=0, H30&lt;=1),
    "Going from 0–1 to 2" &amp; CHAR(10) &amp;
    "✅ Make sure every product or service you deliver is included in your QMS scope or clearly excluded with a reason." &amp; CHAR(10) &amp;
    "✅ Avoid using vague terms like 'everything' — be specific about what’s covered.",
    IF(
      H30=2,
      "Going from 2 to 3" &amp; CHAR(10) &amp;
      "✅ Review your offerings regularly and ensure they match your scope." &amp; CHAR(10) &amp;
      "✅ Update your scope whenever you add or change a product or service, and check that your website and marketing match it.",
      ""
    )
  )
)</f>
        <v/>
      </c>
      <c r="K30" s="530"/>
      <c r="L30" s="40"/>
    </row>
    <row r="31" spans="2:12" ht="150" customHeight="1">
      <c r="B31" s="35"/>
      <c r="C31" s="530"/>
      <c r="D31" s="268" t="s">
        <v>33</v>
      </c>
      <c r="E31" s="107" t="s">
        <v>245</v>
      </c>
      <c r="F31" s="93" t="s">
        <v>246</v>
      </c>
      <c r="G31" s="101" t="s">
        <v>247</v>
      </c>
      <c r="H31" s="257"/>
      <c r="I31" s="258"/>
      <c r="J31" s="86" t="str">
        <f>IF(
  H31="",
  "",
  IF(
    AND(H31&gt;=0, H31&lt;=1),
    "Going from 0–1 to 2" &amp; CHAR(10) &amp;
    "✅ Add your scope to a quality manual, policy document, or a simple controlled file." &amp; CHAR(10) &amp;
    "✅ Make sure it’s easy to find if someone asks to see it.",
    IF(
      H31=2,
      "Going from 2 to 3" &amp; CHAR(10) &amp;
      "✅ Publish or share the scope on your intranet, shared drive, or company handbook." &amp; CHAR(10) &amp;
      "✅ Keep it version-controlled and review it when your operations or structure change.",
      ""
    )
  )
)</f>
        <v/>
      </c>
      <c r="K31" s="530"/>
      <c r="L31" s="40"/>
    </row>
    <row r="32" spans="2:12" ht="150" customHeight="1" thickBot="1">
      <c r="B32" s="35"/>
      <c r="C32" s="530"/>
      <c r="D32" s="270" t="s">
        <v>34</v>
      </c>
      <c r="E32" s="109" t="s">
        <v>248</v>
      </c>
      <c r="F32" s="106" t="s">
        <v>249</v>
      </c>
      <c r="G32" s="105" t="s">
        <v>250</v>
      </c>
      <c r="H32" s="259"/>
      <c r="I32" s="260"/>
      <c r="J32" s="87" t="str">
        <f>IF(
  H32="",
  "",
  IF(
    AND(H32&gt;=0, H32&lt;=1),
    "Going from 0–1 to 2" &amp; CHAR(10) &amp;
    "✅ Tell your team what the QMS covers and why it matters." &amp; CHAR(10) &amp;
    "✅ Make sure auditors can easily see or be given a copy of the scope.",
    IF(
      H32=2,
      "Going from 2 to 3" &amp; CHAR(10) &amp;
      "✅ Add scope awareness to onboarding and refresher training." &amp; CHAR(10) &amp;
      "✅ Mention the scope in management review or pre-audit meetings.",
      ""
    )
  )
)</f>
        <v/>
      </c>
      <c r="K32" s="530"/>
      <c r="L32" s="40"/>
    </row>
    <row r="33" spans="1:19" s="18" customFormat="1" ht="6.6" customHeight="1" thickBot="1">
      <c r="B33" s="47"/>
      <c r="C33" s="30"/>
      <c r="D33" s="31"/>
      <c r="E33" s="31"/>
      <c r="F33" s="31"/>
      <c r="G33" s="31"/>
      <c r="H33" s="31"/>
      <c r="I33" s="31"/>
      <c r="J33" s="31"/>
      <c r="K33" s="32"/>
      <c r="L33" s="40"/>
    </row>
    <row r="34" spans="1:19" s="22" customFormat="1" ht="7.35" customHeight="1" thickBot="1">
      <c r="B34" s="49"/>
      <c r="C34" s="52"/>
      <c r="D34" s="55"/>
      <c r="E34" s="55"/>
      <c r="F34" s="55"/>
      <c r="G34" s="55"/>
      <c r="H34" s="55"/>
      <c r="I34" s="55"/>
      <c r="J34" s="55"/>
      <c r="K34" s="36"/>
      <c r="L34" s="40"/>
    </row>
    <row r="35" spans="1:19" s="22" customFormat="1" ht="7.35" customHeight="1" thickBot="1">
      <c r="B35" s="49"/>
      <c r="C35" s="524"/>
      <c r="D35" s="525"/>
      <c r="E35" s="525"/>
      <c r="F35" s="525"/>
      <c r="G35" s="525"/>
      <c r="H35" s="525"/>
      <c r="I35" s="525"/>
      <c r="J35" s="525"/>
      <c r="K35" s="526"/>
      <c r="L35" s="40"/>
    </row>
    <row r="36" spans="1:19" s="22" customFormat="1" ht="69.95" customHeight="1">
      <c r="B36" s="49"/>
      <c r="C36" s="520"/>
      <c r="D36" s="527" t="s">
        <v>35</v>
      </c>
      <c r="E36" s="533"/>
      <c r="F36" s="533"/>
      <c r="G36" s="533"/>
      <c r="H36" s="533"/>
      <c r="I36" s="533"/>
      <c r="J36" s="534"/>
      <c r="K36" s="530"/>
      <c r="L36" s="40"/>
    </row>
    <row r="37" spans="1:19" s="22" customFormat="1" ht="69.95" customHeight="1" thickBot="1">
      <c r="B37" s="49"/>
      <c r="C37" s="520"/>
      <c r="D37" s="535" t="s">
        <v>36</v>
      </c>
      <c r="E37" s="536"/>
      <c r="F37" s="536"/>
      <c r="G37" s="536"/>
      <c r="H37" s="536"/>
      <c r="I37" s="536"/>
      <c r="J37" s="537"/>
      <c r="K37" s="530"/>
      <c r="L37" s="40"/>
    </row>
    <row r="38" spans="1:19" s="22" customFormat="1" ht="21.75" thickBot="1">
      <c r="B38" s="49"/>
      <c r="C38" s="520"/>
      <c r="D38" s="26" t="s">
        <v>11</v>
      </c>
      <c r="E38" s="33" t="s">
        <v>12</v>
      </c>
      <c r="F38" s="28" t="s">
        <v>13</v>
      </c>
      <c r="G38" s="29" t="s">
        <v>14</v>
      </c>
      <c r="H38" s="28" t="s">
        <v>15</v>
      </c>
      <c r="I38" s="78" t="s">
        <v>16</v>
      </c>
      <c r="J38" s="77" t="s">
        <v>17</v>
      </c>
      <c r="K38" s="530"/>
      <c r="L38" s="40"/>
    </row>
    <row r="39" spans="1:19" ht="150" customHeight="1">
      <c r="B39" s="35"/>
      <c r="C39" s="520"/>
      <c r="D39" s="264" t="s">
        <v>37</v>
      </c>
      <c r="E39" s="111" t="s">
        <v>251</v>
      </c>
      <c r="F39" s="108" t="s">
        <v>252</v>
      </c>
      <c r="G39" s="112" t="s">
        <v>253</v>
      </c>
      <c r="H39" s="255"/>
      <c r="I39" s="256"/>
      <c r="J39" s="84" t="str">
        <f>IF(
  H39="",
  "",
  IF(
    AND(H39&gt;=0, H39&lt;=1),
    "Going from 0–1 to 2" &amp; CHAR(10) &amp;
    "✅ Write down your main business processes — e.g., Sales, Delivery, Customer Service." &amp; CHAR(10) &amp;
    "✅ Show how each connects or flows to the next (a simple list or map works).",
    IF(
      H39=2,
      "Going from 2 to 3" &amp; CHAR(10) &amp;
      "✅ Create a simple diagram or flowchart showing how all processes interact." &amp; CHAR(10) &amp;
      "✅ Explain how each process supports your quality objectives and outcomes.",
      ""
    )
  )
)</f>
        <v/>
      </c>
      <c r="K39" s="530"/>
      <c r="L39" s="40"/>
      <c r="O39" s="16"/>
      <c r="P39" s="516"/>
      <c r="Q39" s="516"/>
      <c r="R39" s="15"/>
      <c r="S39" s="15"/>
    </row>
    <row r="40" spans="1:19" ht="150" customHeight="1">
      <c r="B40" s="35"/>
      <c r="C40" s="520"/>
      <c r="D40" s="265" t="s">
        <v>38</v>
      </c>
      <c r="E40" s="107" t="s">
        <v>39</v>
      </c>
      <c r="F40" s="93" t="s">
        <v>254</v>
      </c>
      <c r="G40" s="93" t="s">
        <v>255</v>
      </c>
      <c r="H40" s="251"/>
      <c r="I40" s="247"/>
      <c r="J40" s="85" t="str">
        <f>IF(
  H40="",
  "",
  IF(
    AND(H40&gt;=0, H40&lt;=1),
    "Going from 0–1 to 2" &amp; CHAR(10) &amp;
    "✅ For each process, note what it needs to start (input) and what it should produce (output)." &amp; CHAR(10) &amp;
    "Example: 'Delivery needs an invoice and stock; output is a shipped product.'",
    IF(
      H40=2,
      "Going from 2 to 3" &amp; CHAR(10) &amp;
      "✅ Use these definitions to identify and fix weak spots (e.g., 'if inputs are late, production slows down')." &amp; CHAR(10) &amp;
      "✅ Keep the information in a shared document or process guide so everyone can access it.",
      ""
    )
  )
)</f>
        <v/>
      </c>
      <c r="K40" s="530"/>
      <c r="L40" s="40"/>
    </row>
    <row r="41" spans="1:19" ht="150" customHeight="1">
      <c r="B41" s="35"/>
      <c r="C41" s="520"/>
      <c r="D41" s="265" t="s">
        <v>40</v>
      </c>
      <c r="E41" s="107" t="s">
        <v>41</v>
      </c>
      <c r="F41" s="93" t="s">
        <v>42</v>
      </c>
      <c r="G41" s="93" t="s">
        <v>43</v>
      </c>
      <c r="H41" s="251"/>
      <c r="I41" s="261"/>
      <c r="J41" s="85" t="str">
        <f>IF(
  H41="",
  "",
  IF(
    AND(H41&gt;=0, H41&lt;=1),
    "Going from 0–1 to 2" &amp; CHAR(10) &amp;
    "✅ Assign someone to be responsible for each main process." &amp; CHAR(10) &amp;
    "✅ Write it down — for example, in a RACI chart, role sheet, or job description.",
    IF(
      H41=2,
      "Going from 2 to 3" &amp; CHAR(10) &amp;
      "✅ Define backup roles or escalation paths (e.g., 'if the process owner is away, the deputy takes over')." &amp; CHAR(10) &amp;
      "✅ Link this to your training or competency plans so people are prepared for their roles.",
      ""
    )
  )
)</f>
        <v/>
      </c>
      <c r="K41" s="530"/>
      <c r="L41" s="40"/>
    </row>
    <row r="42" spans="1:19" ht="150" customHeight="1">
      <c r="B42" s="35"/>
      <c r="C42" s="520"/>
      <c r="D42" s="265" t="s">
        <v>44</v>
      </c>
      <c r="E42" s="107" t="s">
        <v>45</v>
      </c>
      <c r="F42" s="93" t="s">
        <v>46</v>
      </c>
      <c r="G42" s="93" t="s">
        <v>47</v>
      </c>
      <c r="H42" s="251"/>
      <c r="I42" s="262"/>
      <c r="J42" s="85" t="str">
        <f>IF(
  H42="",
  "",
  IF(
    AND(H42&gt;=0, H42&lt;=1),
    "Going from 0–1 to 2" &amp; CHAR(10) &amp;
    "✅ Pick one or two simple measures for each key process (e.g., 'delivery time', 'error rate', 'customer satisfaction')." &amp; CHAR(10) &amp;
    "✅ Track them at least monthly to see how you’re performing.",
    IF(
      H42=2,
      "Going from 2 to 3" &amp; CHAR(10) &amp;
      "✅ Set clear goals or thresholds (e.g., 'delivery within 3 days', 'less than 2% rework')." &amp; CHAR(10) &amp;
      "✅ Use graphs or dashboards to monitor trends and take proactive action when results dip.",
      ""
    )
  )
)</f>
        <v/>
      </c>
      <c r="K42" s="530"/>
      <c r="L42" s="40"/>
    </row>
    <row r="43" spans="1:19" ht="150" customHeight="1">
      <c r="B43" s="35"/>
      <c r="C43" s="520"/>
      <c r="D43" s="265" t="s">
        <v>48</v>
      </c>
      <c r="E43" s="107" t="s">
        <v>256</v>
      </c>
      <c r="F43" s="93" t="s">
        <v>257</v>
      </c>
      <c r="G43" s="101" t="s">
        <v>258</v>
      </c>
      <c r="H43" s="251"/>
      <c r="I43" s="263"/>
      <c r="J43" s="85" t="str">
        <f>IF(
  H43="",
  "",
  IF(
    AND(H43&gt;=0,H43&lt;=1),
    "Going from 0–1 to 2" &amp; CHAR(10) &amp;
    "✅ Make a list of what could go wrong in each process (risks) and where you could improve (opportunities)." &amp; CHAR(10) &amp;
    "✅ Keep it simple, just a few key points per process.",
    IF(
      H43=2,
      "Going from 2 to 3" &amp; CHAR(10) &amp;
      "✅ Link these risks and opportunities to your improvement or action plans." &amp; CHAR(10) &amp;
      "✅ Review and update your list during team or management meetings, and note any progress made.",
      ""
    )
  )
)</f>
        <v/>
      </c>
      <c r="K43" s="530"/>
      <c r="L43" s="40"/>
    </row>
    <row r="44" spans="1:19" ht="150" customHeight="1" thickBot="1">
      <c r="A44" s="14"/>
      <c r="B44" s="35"/>
      <c r="C44" s="520"/>
      <c r="D44" s="266" t="s">
        <v>49</v>
      </c>
      <c r="E44" s="109" t="s">
        <v>259</v>
      </c>
      <c r="F44" s="106" t="s">
        <v>260</v>
      </c>
      <c r="G44" s="105" t="s">
        <v>261</v>
      </c>
      <c r="H44" s="259"/>
      <c r="I44" s="249"/>
      <c r="J44" s="87" t="str">
        <f>IF(
  H44="",
  "",
  IF(
    AND(H44&gt;=0,H44&lt;=1),
    "Going from 0–1 to 2" &amp; CHAR(10) &amp;
    "✅ Keep a simple log to track problems, changes, and improvements for each process." &amp; CHAR(10) &amp;
    "✅ Do regular reviews (e.g., annually or quarterly) to check if each process still performs as expected.",
    IF(
      H44=2,
      "Going from 2 to 3" &amp; CHAR(10) &amp;
      "✅ Use data to identify trends or recurring issues (e.g., complaints, delays, nonconformities)." &amp; CHAR(10) &amp;
      "✅ Record planned improvements and review their results in management meetings.",
      ""
    )
  )
)</f>
        <v/>
      </c>
      <c r="K44" s="530"/>
      <c r="L44" s="40"/>
    </row>
    <row r="45" spans="1:19" ht="6.6" customHeight="1" thickBot="1">
      <c r="B45" s="35"/>
      <c r="C45" s="318"/>
      <c r="D45" s="295"/>
      <c r="E45" s="295"/>
      <c r="F45" s="295"/>
      <c r="G45" s="295"/>
      <c r="H45" s="295"/>
      <c r="I45" s="295"/>
      <c r="J45" s="295"/>
      <c r="K45" s="296"/>
      <c r="L45" s="40"/>
    </row>
    <row r="46" spans="1:19" ht="6.6" customHeight="1" thickBot="1">
      <c r="B46" s="43"/>
      <c r="C46" s="44"/>
      <c r="D46" s="45"/>
      <c r="E46" s="46"/>
      <c r="F46" s="46"/>
      <c r="G46" s="46"/>
      <c r="H46" s="46"/>
      <c r="I46" s="46"/>
      <c r="J46" s="46"/>
      <c r="K46" s="44"/>
      <c r="L46" s="42"/>
    </row>
  </sheetData>
  <sheetProtection sheet="1" selectLockedCells="1"/>
  <dataConsolidate link="1"/>
  <mergeCells count="22">
    <mergeCell ref="C2:K4"/>
    <mergeCell ref="C45:K45"/>
    <mergeCell ref="K36:K44"/>
    <mergeCell ref="K26:K32"/>
    <mergeCell ref="C35:K35"/>
    <mergeCell ref="D26:J26"/>
    <mergeCell ref="D27:J27"/>
    <mergeCell ref="P39:Q39"/>
    <mergeCell ref="C5:K5"/>
    <mergeCell ref="C36:C44"/>
    <mergeCell ref="C12:K12"/>
    <mergeCell ref="C14:K14"/>
    <mergeCell ref="C15:C22"/>
    <mergeCell ref="D15:J15"/>
    <mergeCell ref="C23:K23"/>
    <mergeCell ref="K15:K22"/>
    <mergeCell ref="C25:K25"/>
    <mergeCell ref="C26:C32"/>
    <mergeCell ref="D6:J6"/>
    <mergeCell ref="D16:J16"/>
    <mergeCell ref="D36:J36"/>
    <mergeCell ref="D37:J37"/>
  </mergeCells>
  <conditionalFormatting sqref="H8:H11">
    <cfRule type="containsBlanks" dxfId="34" priority="16">
      <formula>LEN(TRIM(H8))=0</formula>
    </cfRule>
    <cfRule type="cellIs" dxfId="33" priority="74" stopIfTrue="1" operator="equal">
      <formula>3</formula>
    </cfRule>
    <cfRule type="cellIs" dxfId="32" priority="75" stopIfTrue="1" operator="equal">
      <formula>2</formula>
    </cfRule>
    <cfRule type="cellIs" dxfId="31" priority="76" stopIfTrue="1" operator="between">
      <formula>0</formula>
      <formula>1</formula>
    </cfRule>
  </conditionalFormatting>
  <conditionalFormatting sqref="H9:H11">
    <cfRule type="cellIs" dxfId="30" priority="71" stopIfTrue="1" operator="equal">
      <formula>3</formula>
    </cfRule>
    <cfRule type="cellIs" dxfId="29" priority="72" stopIfTrue="1" operator="equal">
      <formula>2</formula>
    </cfRule>
    <cfRule type="cellIs" dxfId="28" priority="73" stopIfTrue="1" operator="between">
      <formula>0</formula>
      <formula>1</formula>
    </cfRule>
  </conditionalFormatting>
  <conditionalFormatting sqref="H10:H11">
    <cfRule type="cellIs" dxfId="27" priority="65" stopIfTrue="1" operator="equal">
      <formula>3</formula>
    </cfRule>
    <cfRule type="cellIs" dxfId="26" priority="66" stopIfTrue="1" operator="equal">
      <formula>2</formula>
    </cfRule>
    <cfRule type="cellIs" dxfId="25" priority="67" stopIfTrue="1" operator="between">
      <formula>0</formula>
      <formula>1</formula>
    </cfRule>
  </conditionalFormatting>
  <conditionalFormatting sqref="H18">
    <cfRule type="cellIs" dxfId="24" priority="4" stopIfTrue="1" operator="equal">
      <formula>3</formula>
    </cfRule>
    <cfRule type="cellIs" dxfId="23" priority="5" stopIfTrue="1" operator="equal">
      <formula>2</formula>
    </cfRule>
    <cfRule type="cellIs" dxfId="22" priority="6" stopIfTrue="1" operator="between">
      <formula>0</formula>
      <formula>1</formula>
    </cfRule>
    <cfRule type="cellIs" dxfId="21" priority="62" stopIfTrue="1" operator="equal">
      <formula>3</formula>
    </cfRule>
    <cfRule type="cellIs" dxfId="20" priority="63" stopIfTrue="1" operator="equal">
      <formula>2</formula>
    </cfRule>
    <cfRule type="cellIs" dxfId="19" priority="64" stopIfTrue="1" operator="between">
      <formula>0</formula>
      <formula>1</formula>
    </cfRule>
  </conditionalFormatting>
  <conditionalFormatting sqref="H18:H20">
    <cfRule type="cellIs" dxfId="18" priority="7" stopIfTrue="1" operator="equal">
      <formula>3</formula>
    </cfRule>
    <cfRule type="cellIs" dxfId="17" priority="8" stopIfTrue="1" operator="equal">
      <formula>2</formula>
    </cfRule>
    <cfRule type="cellIs" dxfId="16" priority="9" stopIfTrue="1" operator="between">
      <formula>0</formula>
      <formula>1</formula>
    </cfRule>
  </conditionalFormatting>
  <conditionalFormatting sqref="H18:H22">
    <cfRule type="containsBlanks" priority="3" stopIfTrue="1">
      <formula>LEN(TRIM(H18))=0</formula>
    </cfRule>
    <cfRule type="cellIs" dxfId="15" priority="56" stopIfTrue="1" operator="equal">
      <formula>3</formula>
    </cfRule>
    <cfRule type="cellIs" dxfId="14" priority="57" stopIfTrue="1" operator="equal">
      <formula>2</formula>
    </cfRule>
    <cfRule type="cellIs" dxfId="13" priority="58" stopIfTrue="1" operator="between">
      <formula>0</formula>
      <formula>1</formula>
    </cfRule>
  </conditionalFormatting>
  <conditionalFormatting sqref="H29:H32">
    <cfRule type="containsBlanks" priority="2" stopIfTrue="1">
      <formula>LEN(TRIM(H29))=0</formula>
    </cfRule>
    <cfRule type="cellIs" dxfId="12" priority="53" stopIfTrue="1" operator="equal">
      <formula>3</formula>
    </cfRule>
    <cfRule type="cellIs" dxfId="11" priority="54" stopIfTrue="1" operator="equal">
      <formula>2</formula>
    </cfRule>
    <cfRule type="cellIs" dxfId="10" priority="55" stopIfTrue="1" operator="between">
      <formula>0</formula>
      <formula>1</formula>
    </cfRule>
  </conditionalFormatting>
  <conditionalFormatting sqref="H39:H44">
    <cfRule type="containsBlanks" priority="1" stopIfTrue="1">
      <formula>LEN(TRIM(H39))=0</formula>
    </cfRule>
    <cfRule type="cellIs" dxfId="9" priority="29" stopIfTrue="1" operator="equal">
      <formula>3</formula>
    </cfRule>
    <cfRule type="cellIs" dxfId="8" priority="30" stopIfTrue="1" operator="equal">
      <formula>2</formula>
    </cfRule>
    <cfRule type="cellIs" dxfId="7" priority="31" stopIfTrue="1" operator="between">
      <formula>0</formula>
      <formula>1</formula>
    </cfRule>
  </conditionalFormatting>
  <dataValidations count="1">
    <dataValidation type="list" allowBlank="1" showInputMessage="1" showErrorMessage="1" sqref="H8:H11 H18:H22 H29:H32 H39:H44" xr:uid="{6A268DFF-1B1E-4814-A911-708678D4BBC9}">
      <formula1>"3,2,1,0"</formula1>
    </dataValidation>
  </dataValidations>
  <printOptions horizontalCentered="1" verticalCentered="1"/>
  <pageMargins left="0.11811023622047245" right="0.11811023622047245" top="0.15748031496062992" bottom="0.55118110236220474" header="0.31496062992125984" footer="0.31496062992125984"/>
  <pageSetup paperSize="8" scale="35" fitToHeight="2" orientation="landscape" r:id="rId1"/>
  <headerFooter>
    <oddFooter>&amp;LJCB New Supplier Audit&amp;CManagement&amp;RIssue 21
Release Date: 05/12/24</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theme="0"/>
    <pageSetUpPr fitToPage="1"/>
  </sheetPr>
  <dimension ref="B1:X136"/>
  <sheetViews>
    <sheetView tabSelected="1" topLeftCell="A11" zoomScale="40" zoomScaleNormal="40" workbookViewId="0">
      <selection activeCell="L9" sqref="L9"/>
    </sheetView>
  </sheetViews>
  <sheetFormatPr defaultColWidth="47.85546875" defaultRowHeight="15" zeroHeight="1"/>
  <cols>
    <col min="1" max="1" width="1.85546875" style="8" customWidth="1"/>
    <col min="2" max="3" width="1.42578125" style="8" customWidth="1"/>
    <col min="4" max="4" width="14.7109375" style="12" customWidth="1"/>
    <col min="5" max="6" width="20.7109375" style="12" customWidth="1"/>
    <col min="7" max="7" width="100.7109375" style="8" customWidth="1"/>
    <col min="8" max="9" width="120.7109375" style="8" customWidth="1"/>
    <col min="10" max="11" width="1.42578125" style="8" customWidth="1"/>
    <col min="12" max="24" width="47.85546875" style="277"/>
    <col min="25" max="16384" width="47.85546875" style="8"/>
  </cols>
  <sheetData>
    <row r="1" spans="2:24" ht="15.75" hidden="1" thickBot="1"/>
    <row r="2" spans="2:24" ht="7.35" customHeight="1">
      <c r="B2" s="546"/>
      <c r="C2" s="547"/>
      <c r="D2" s="547"/>
      <c r="E2" s="547"/>
      <c r="F2" s="547"/>
      <c r="G2" s="547"/>
      <c r="H2" s="547"/>
      <c r="I2" s="547"/>
      <c r="J2" s="64"/>
      <c r="K2" s="65"/>
    </row>
    <row r="3" spans="2:24" ht="7.35" customHeight="1">
      <c r="B3" s="66"/>
      <c r="C3" s="67"/>
      <c r="D3" s="67"/>
      <c r="E3" s="67"/>
      <c r="F3" s="67"/>
      <c r="G3" s="67"/>
      <c r="H3" s="67"/>
      <c r="I3" s="67"/>
      <c r="J3" s="67"/>
      <c r="K3" s="68"/>
    </row>
    <row r="4" spans="2:24" ht="66.599999999999994" customHeight="1">
      <c r="B4" s="69"/>
      <c r="C4" s="70"/>
      <c r="D4" s="548" t="s">
        <v>165</v>
      </c>
      <c r="E4" s="549"/>
      <c r="F4" s="549"/>
      <c r="G4" s="549"/>
      <c r="H4" s="549"/>
      <c r="I4" s="549"/>
      <c r="J4" s="540"/>
      <c r="K4" s="68"/>
    </row>
    <row r="5" spans="2:24" ht="7.35" customHeight="1">
      <c r="B5" s="69"/>
      <c r="C5" s="67"/>
      <c r="D5" s="67"/>
      <c r="E5" s="71"/>
      <c r="F5" s="71"/>
      <c r="G5" s="71"/>
      <c r="H5" s="71"/>
      <c r="I5" s="71"/>
      <c r="J5" s="540"/>
      <c r="K5" s="68"/>
    </row>
    <row r="6" spans="2:24" ht="7.35" customHeight="1" thickBot="1">
      <c r="B6" s="69"/>
      <c r="C6" s="70"/>
      <c r="D6" s="72"/>
      <c r="E6" s="72"/>
      <c r="F6" s="72"/>
      <c r="G6" s="72"/>
      <c r="H6" s="72"/>
      <c r="I6" s="72"/>
      <c r="J6" s="70"/>
      <c r="K6" s="68"/>
    </row>
    <row r="7" spans="2:24" ht="7.35" customHeight="1" thickBot="1">
      <c r="B7" s="69"/>
      <c r="C7" s="541"/>
      <c r="D7" s="542"/>
      <c r="E7" s="542"/>
      <c r="F7" s="542"/>
      <c r="G7" s="542"/>
      <c r="H7" s="542"/>
      <c r="I7" s="542"/>
      <c r="J7" s="543"/>
      <c r="K7" s="68"/>
    </row>
    <row r="8" spans="2:24" s="23" customFormat="1" ht="50.1" customHeight="1" thickBot="1">
      <c r="B8" s="69"/>
      <c r="C8" s="61"/>
      <c r="D8" s="271" t="s">
        <v>166</v>
      </c>
      <c r="E8" s="272" t="s">
        <v>167</v>
      </c>
      <c r="F8" s="272" t="s">
        <v>168</v>
      </c>
      <c r="G8" s="272" t="s">
        <v>12</v>
      </c>
      <c r="H8" s="272" t="s">
        <v>16</v>
      </c>
      <c r="I8" s="273" t="s">
        <v>169</v>
      </c>
      <c r="J8" s="544"/>
      <c r="K8" s="68"/>
      <c r="L8" s="278"/>
      <c r="M8" s="278"/>
      <c r="N8" s="278"/>
      <c r="O8" s="278"/>
      <c r="P8" s="278"/>
      <c r="Q8" s="278"/>
      <c r="R8" s="278"/>
      <c r="S8" s="278"/>
      <c r="T8" s="278"/>
      <c r="U8" s="278"/>
      <c r="V8" s="278"/>
      <c r="W8" s="278"/>
      <c r="X8" s="278"/>
    </row>
    <row r="9" spans="2:24" ht="150" customHeight="1">
      <c r="B9" s="69"/>
      <c r="C9" s="61"/>
      <c r="D9" s="115">
        <v>1</v>
      </c>
      <c r="E9" s="116" t="str">
        <f>IF(ISERROR(VLOOKUP(D9,'ALL QUESTIONS'!B1:G128,2,FALSE)),"",(VLOOKUP(D9,'ALL QUESTIONS'!B1:G128,2,FALSE)))</f>
        <v/>
      </c>
      <c r="F9" s="117" t="str">
        <f>IF(ISERROR(VLOOKUP(D9,'ALL QUESTIONS'!B1:G128,4,FALSE)),"",(VLOOKUP(D9,'ALL QUESTIONS'!B1:G128,4,FALSE)))</f>
        <v/>
      </c>
      <c r="G9" s="276" t="str">
        <f>IF(ISERROR(VLOOKUP(D9,'ALL QUESTIONS'!B1:G128,3,FALSE)),"",(VLOOKUP(D9,'ALL QUESTIONS'!B1:G128,3,FALSE)))</f>
        <v/>
      </c>
      <c r="H9" s="274" t="str">
        <f>IF(ISERROR(VLOOKUP(D9,'ALL QUESTIONS'!B1:G128,5,FALSE)),"",(VLOOKUP(D9,'ALL QUESTIONS'!B1:G128,5,FALSE)))</f>
        <v/>
      </c>
      <c r="I9" s="275" t="str">
        <f>IF(ISERROR(VLOOKUP(D9,'ALL QUESTIONS'!B1:G128,6,FALSE)),"",(VLOOKUP(D9,'ALL QUESTIONS'!B1:G128,6,FALSE)))</f>
        <v/>
      </c>
      <c r="J9" s="544"/>
      <c r="K9" s="68"/>
    </row>
    <row r="10" spans="2:24" ht="150" customHeight="1">
      <c r="B10" s="69"/>
      <c r="C10" s="61"/>
      <c r="D10" s="115">
        <v>2</v>
      </c>
      <c r="E10" s="116" t="str">
        <f>IF(ISERROR(VLOOKUP(D10,'ALL QUESTIONS'!B2:G129,2,FALSE)),"",(VLOOKUP(D10,'ALL QUESTIONS'!B2:G129,2,FALSE)))</f>
        <v/>
      </c>
      <c r="F10" s="117" t="str">
        <f>IF(ISERROR(VLOOKUP(D10,'ALL QUESTIONS'!B2:G129,4,FALSE)),"",(VLOOKUP(D10,'ALL QUESTIONS'!B2:G129,4,FALSE)))</f>
        <v/>
      </c>
      <c r="G10" s="274" t="str">
        <f>IF(ISERROR(VLOOKUP(D10,'ALL QUESTIONS'!B2:G129,3,FALSE)),"",(VLOOKUP(D10,'ALL QUESTIONS'!B2:G129,3,FALSE)))</f>
        <v/>
      </c>
      <c r="H10" s="274" t="str">
        <f>IF(ISERROR(VLOOKUP(D10,'ALL QUESTIONS'!B2:G129,5,FALSE)),"",(VLOOKUP(D10,'ALL QUESTIONS'!B2:G129,5,FALSE)))</f>
        <v/>
      </c>
      <c r="I10" s="120" t="str">
        <f>IF(ISERROR(VLOOKUP(D10,'ALL QUESTIONS'!B2:G129,6,FALSE)),"",(VLOOKUP(D10,'ALL QUESTIONS'!B2:G129,6,FALSE)))</f>
        <v/>
      </c>
      <c r="J10" s="544"/>
      <c r="K10" s="68"/>
    </row>
    <row r="11" spans="2:24" ht="150" customHeight="1">
      <c r="B11" s="69"/>
      <c r="C11" s="61"/>
      <c r="D11" s="115">
        <v>3</v>
      </c>
      <c r="E11" s="116" t="str">
        <f>IF(ISERROR(VLOOKUP(D11,'ALL QUESTIONS'!B3:G130,2,FALSE)),"",(VLOOKUP(D11,'ALL QUESTIONS'!B3:G130,2,FALSE)))</f>
        <v/>
      </c>
      <c r="F11" s="117" t="str">
        <f>IF(ISERROR(VLOOKUP(D11,'ALL QUESTIONS'!B3:G130,4,FALSE)),"",(VLOOKUP(D11,'ALL QUESTIONS'!B3:G130,4,FALSE)))</f>
        <v/>
      </c>
      <c r="G11" s="274" t="str">
        <f>IF(ISERROR(VLOOKUP(D11,'ALL QUESTIONS'!B3:G130,3,FALSE)),"",(VLOOKUP(D11,'ALL QUESTIONS'!B3:G130,3,FALSE)))</f>
        <v/>
      </c>
      <c r="H11" s="274" t="str">
        <f>IF(ISERROR(VLOOKUP(D11,'ALL QUESTIONS'!B3:G130,5,FALSE)),"",(VLOOKUP(D11,'ALL QUESTIONS'!B3:G130,5,FALSE)))</f>
        <v/>
      </c>
      <c r="I11" s="120" t="str">
        <f>IF(ISERROR(VLOOKUP(D11,'ALL QUESTIONS'!B3:G130,6,FALSE)),"",(VLOOKUP(D11,'ALL QUESTIONS'!B3:G130,6,FALSE)))</f>
        <v/>
      </c>
      <c r="J11" s="544"/>
      <c r="K11" s="68"/>
    </row>
    <row r="12" spans="2:24" ht="150" customHeight="1">
      <c r="B12" s="69"/>
      <c r="C12" s="61"/>
      <c r="D12" s="115">
        <v>4</v>
      </c>
      <c r="E12" s="116" t="str">
        <f>IF(ISERROR(VLOOKUP(D12,'ALL QUESTIONS'!B4:G131,2,FALSE)),"",(VLOOKUP(D12,'ALL QUESTIONS'!B4:G131,2,FALSE)))</f>
        <v/>
      </c>
      <c r="F12" s="117" t="str">
        <f>IF(ISERROR(VLOOKUP(D12,'ALL QUESTIONS'!B4:G131,4,FALSE)),"",(VLOOKUP(D12,'ALL QUESTIONS'!B4:G131,4,FALSE)))</f>
        <v/>
      </c>
      <c r="G12" s="274" t="str">
        <f>IF(ISERROR(VLOOKUP(D12,'ALL QUESTIONS'!B4:G131,3,FALSE)),"",(VLOOKUP(D12,'ALL QUESTIONS'!B4:G131,3,FALSE)))</f>
        <v/>
      </c>
      <c r="H12" s="274" t="str">
        <f>IF(ISERROR(VLOOKUP(D12,'ALL QUESTIONS'!B4:G131,5,FALSE)),"",(VLOOKUP(D12,'ALL QUESTIONS'!B4:G131,5,FALSE)))</f>
        <v/>
      </c>
      <c r="I12" s="120" t="str">
        <f>IF(ISERROR(VLOOKUP(D12,'ALL QUESTIONS'!B4:G131,6,FALSE)),"",(VLOOKUP(D12,'ALL QUESTIONS'!B4:G131,6,FALSE)))</f>
        <v/>
      </c>
      <c r="J12" s="544"/>
      <c r="K12" s="68"/>
    </row>
    <row r="13" spans="2:24" ht="150" customHeight="1">
      <c r="B13" s="69"/>
      <c r="C13" s="61"/>
      <c r="D13" s="115">
        <v>5</v>
      </c>
      <c r="E13" s="116" t="str">
        <f>IF(ISERROR(VLOOKUP(D13,'ALL QUESTIONS'!B5:G132,2,FALSE)),"",(VLOOKUP(D13,'ALL QUESTIONS'!B5:G132,2,FALSE)))</f>
        <v/>
      </c>
      <c r="F13" s="117" t="str">
        <f>IF(ISERROR(VLOOKUP(D13,'ALL QUESTIONS'!B5:G132,4,FALSE)),"",(VLOOKUP(D13,'ALL QUESTIONS'!B5:G132,4,FALSE)))</f>
        <v/>
      </c>
      <c r="G13" s="274" t="str">
        <f>IF(ISERROR(VLOOKUP(D13,'ALL QUESTIONS'!B5:G132,3,FALSE)),"",(VLOOKUP(D13,'ALL QUESTIONS'!B5:G132,3,FALSE)))</f>
        <v/>
      </c>
      <c r="H13" s="274" t="str">
        <f>IF(ISERROR(VLOOKUP(D13,'ALL QUESTIONS'!B5:G132,5,FALSE)),"",(VLOOKUP(D13,'ALL QUESTIONS'!B5:G132,5,FALSE)))</f>
        <v/>
      </c>
      <c r="I13" s="120" t="str">
        <f>IF(ISERROR(VLOOKUP(D13,'ALL QUESTIONS'!B5:G132,6,FALSE)),"",(VLOOKUP(D13,'ALL QUESTIONS'!B5:G132,6,FALSE)))</f>
        <v/>
      </c>
      <c r="J13" s="544"/>
      <c r="K13" s="68"/>
    </row>
    <row r="14" spans="2:24" ht="150" customHeight="1">
      <c r="B14" s="69"/>
      <c r="C14" s="61"/>
      <c r="D14" s="115">
        <v>6</v>
      </c>
      <c r="E14" s="116" t="str">
        <f>IF(ISERROR(VLOOKUP(D14,'ALL QUESTIONS'!B6:G133,2,FALSE)),"",(VLOOKUP(D14,'ALL QUESTIONS'!B6:G133,2,FALSE)))</f>
        <v/>
      </c>
      <c r="F14" s="117" t="str">
        <f>IF(ISERROR(VLOOKUP(D14,'ALL QUESTIONS'!B6:G133,4,FALSE)),"",(VLOOKUP(D14,'ALL QUESTIONS'!B6:G133,4,FALSE)))</f>
        <v/>
      </c>
      <c r="G14" s="274" t="str">
        <f>IF(ISERROR(VLOOKUP(D14,'ALL QUESTIONS'!B6:G133,3,FALSE)),"",(VLOOKUP(D14,'ALL QUESTIONS'!B6:G133,3,FALSE)))</f>
        <v/>
      </c>
      <c r="H14" s="274" t="str">
        <f>IF(ISERROR(VLOOKUP(D14,'ALL QUESTIONS'!B6:G133,5,FALSE)),"",(VLOOKUP(D14,'ALL QUESTIONS'!B6:G133,5,FALSE)))</f>
        <v/>
      </c>
      <c r="I14" s="120" t="str">
        <f>IF(ISERROR(VLOOKUP(D14,'ALL QUESTIONS'!B6:G133,6,FALSE)),"",(VLOOKUP(D14,'ALL QUESTIONS'!B6:G133,6,FALSE)))</f>
        <v/>
      </c>
      <c r="J14" s="544"/>
      <c r="K14" s="68"/>
    </row>
    <row r="15" spans="2:24" ht="150" customHeight="1">
      <c r="B15" s="69"/>
      <c r="C15" s="61"/>
      <c r="D15" s="115">
        <v>7</v>
      </c>
      <c r="E15" s="116" t="str">
        <f>IF(ISERROR(VLOOKUP(D15,'ALL QUESTIONS'!B7:G134,2,FALSE)),"",(VLOOKUP(D15,'ALL QUESTIONS'!B7:G134,2,FALSE)))</f>
        <v/>
      </c>
      <c r="F15" s="117" t="str">
        <f>IF(ISERROR(VLOOKUP(D15,'ALL QUESTIONS'!B7:G134,4,FALSE)),"",(VLOOKUP(D15,'ALL QUESTIONS'!B7:G134,4,FALSE)))</f>
        <v/>
      </c>
      <c r="G15" s="274" t="str">
        <f>IF(ISERROR(VLOOKUP(D15,'ALL QUESTIONS'!B7:G134,3,FALSE)),"",(VLOOKUP(D15,'ALL QUESTIONS'!B7:G134,3,FALSE)))</f>
        <v/>
      </c>
      <c r="H15" s="274" t="str">
        <f>IF(ISERROR(VLOOKUP(D15,'ALL QUESTIONS'!B7:G134,5,FALSE)),"",(VLOOKUP(D15,'ALL QUESTIONS'!B7:G134,5,FALSE)))</f>
        <v/>
      </c>
      <c r="I15" s="120" t="str">
        <f>IF(ISERROR(VLOOKUP(D15,'ALL QUESTIONS'!B7:G134,6,FALSE)),"",(VLOOKUP(D15,'ALL QUESTIONS'!B7:G134,6,FALSE)))</f>
        <v/>
      </c>
      <c r="J15" s="544"/>
      <c r="K15" s="68"/>
    </row>
    <row r="16" spans="2:24" ht="150" customHeight="1">
      <c r="B16" s="69"/>
      <c r="C16" s="61"/>
      <c r="D16" s="115">
        <v>8</v>
      </c>
      <c r="E16" s="116" t="str">
        <f>IF(ISERROR(VLOOKUP(D16,'ALL QUESTIONS'!B8:G135,2,FALSE)),"",(VLOOKUP(D16,'ALL QUESTIONS'!B8:G135,2,FALSE)))</f>
        <v/>
      </c>
      <c r="F16" s="117" t="str">
        <f>IF(ISERROR(VLOOKUP(D16,'ALL QUESTIONS'!B8:G135,4,FALSE)),"",(VLOOKUP(D16,'ALL QUESTIONS'!B8:G135,4,FALSE)))</f>
        <v/>
      </c>
      <c r="G16" s="274" t="str">
        <f>IF(ISERROR(VLOOKUP(D16,'ALL QUESTIONS'!B8:G135,3,FALSE)),"",(VLOOKUP(D16,'ALL QUESTIONS'!B8:G135,3,FALSE)))</f>
        <v/>
      </c>
      <c r="H16" s="274" t="str">
        <f>IF(ISERROR(VLOOKUP(D16,'ALL QUESTIONS'!B8:G135,5,FALSE)),"",(VLOOKUP(D16,'ALL QUESTIONS'!B8:G135,5,FALSE)))</f>
        <v/>
      </c>
      <c r="I16" s="120" t="str">
        <f>IF(ISERROR(VLOOKUP(D16,'ALL QUESTIONS'!B8:G135,6,FALSE)),"",(VLOOKUP(D16,'ALL QUESTIONS'!B8:G135,6,FALSE)))</f>
        <v/>
      </c>
      <c r="J16" s="544"/>
      <c r="K16" s="68"/>
    </row>
    <row r="17" spans="2:11" ht="150" customHeight="1">
      <c r="B17" s="69"/>
      <c r="C17" s="61"/>
      <c r="D17" s="118">
        <v>9</v>
      </c>
      <c r="E17" s="116" t="str">
        <f>IF(ISERROR(VLOOKUP(D17,'ALL QUESTIONS'!B9:G136,2,FALSE)),"",(VLOOKUP(D17,'ALL QUESTIONS'!B9:G136,2,FALSE)))</f>
        <v/>
      </c>
      <c r="F17" s="117" t="str">
        <f>IF(ISERROR(VLOOKUP(D17,'ALL QUESTIONS'!B9:G136,4,FALSE)),"",(VLOOKUP(D17,'ALL QUESTIONS'!B9:G136,4,FALSE)))</f>
        <v/>
      </c>
      <c r="G17" s="274" t="str">
        <f>IF(ISERROR(VLOOKUP(D17,'ALL QUESTIONS'!B9:G136,3,FALSE)),"",(VLOOKUP(D17,'ALL QUESTIONS'!B9:G136,3,FALSE)))</f>
        <v/>
      </c>
      <c r="H17" s="274" t="str">
        <f>IF(ISERROR(VLOOKUP(D17,'ALL QUESTIONS'!B9:G136,5,FALSE)),"",(VLOOKUP(D17,'ALL QUESTIONS'!B9:G136,5,FALSE)))</f>
        <v/>
      </c>
      <c r="I17" s="120" t="str">
        <f>IF(ISERROR(VLOOKUP(D17,'ALL QUESTIONS'!B9:G136,6,FALSE)),"",(VLOOKUP(D17,'ALL QUESTIONS'!B9:G136,6,FALSE)))</f>
        <v/>
      </c>
      <c r="J17" s="544"/>
      <c r="K17" s="68"/>
    </row>
    <row r="18" spans="2:11" ht="150" customHeight="1">
      <c r="B18" s="69"/>
      <c r="C18" s="61"/>
      <c r="D18" s="118">
        <v>10</v>
      </c>
      <c r="E18" s="116" t="str">
        <f>IF(ISERROR(VLOOKUP(D18,'ALL QUESTIONS'!B10:G137,2,FALSE)),"",(VLOOKUP(D18,'ALL QUESTIONS'!B10:G137,2,FALSE)))</f>
        <v/>
      </c>
      <c r="F18" s="117" t="str">
        <f>IF(ISERROR(VLOOKUP(D18,'ALL QUESTIONS'!B10:G137,4,FALSE)),"",(VLOOKUP(D18,'ALL QUESTIONS'!B10:G137,4,FALSE)))</f>
        <v/>
      </c>
      <c r="G18" s="274" t="str">
        <f>IF(ISERROR(VLOOKUP(D18,'ALL QUESTIONS'!B10:G137,3,FALSE)),"",(VLOOKUP(D18,'ALL QUESTIONS'!B10:G137,3,FALSE)))</f>
        <v/>
      </c>
      <c r="H18" s="274" t="str">
        <f>IF(ISERROR(VLOOKUP(D18,'ALL QUESTIONS'!B10:G137,5,FALSE)),"",(VLOOKUP(D18,'ALL QUESTIONS'!B10:G137,5,FALSE)))</f>
        <v/>
      </c>
      <c r="I18" s="120" t="str">
        <f>IF(ISERROR(VLOOKUP(D18,'ALL QUESTIONS'!B10:G137,6,FALSE)),"",(VLOOKUP(D18,'ALL QUESTIONS'!B10:G137,6,FALSE)))</f>
        <v/>
      </c>
      <c r="J18" s="544"/>
      <c r="K18" s="68"/>
    </row>
    <row r="19" spans="2:11" ht="150" customHeight="1">
      <c r="B19" s="69"/>
      <c r="C19" s="61"/>
      <c r="D19" s="118">
        <v>11</v>
      </c>
      <c r="E19" s="116" t="str">
        <f>IF(ISERROR(VLOOKUP(D19,'ALL QUESTIONS'!B11:G138,2,FALSE)),"",(VLOOKUP(D19,'ALL QUESTIONS'!B11:G138,2,FALSE)))</f>
        <v/>
      </c>
      <c r="F19" s="117" t="str">
        <f>IF(ISERROR(VLOOKUP(D19,'ALL QUESTIONS'!B11:G138,4,FALSE)),"",(VLOOKUP(D19,'ALL QUESTIONS'!B11:G138,4,FALSE)))</f>
        <v/>
      </c>
      <c r="G19" s="274" t="str">
        <f>IF(ISERROR(VLOOKUP(D19,'ALL QUESTIONS'!B11:G138,3,FALSE)),"",(VLOOKUP(D19,'ALL QUESTIONS'!B11:G138,3,FALSE)))</f>
        <v/>
      </c>
      <c r="H19" s="274" t="str">
        <f>IF(ISERROR(VLOOKUP(D19,'ALL QUESTIONS'!B11:G138,5,FALSE)),"",(VLOOKUP(D19,'ALL QUESTIONS'!B11:G138,5,FALSE)))</f>
        <v/>
      </c>
      <c r="I19" s="120" t="str">
        <f>IF(ISERROR(VLOOKUP(D19,'ALL QUESTIONS'!B11:G138,6,FALSE)),"",(VLOOKUP(D19,'ALL QUESTIONS'!B11:G138,6,FALSE)))</f>
        <v/>
      </c>
      <c r="J19" s="544"/>
      <c r="K19" s="68"/>
    </row>
    <row r="20" spans="2:11" ht="150" customHeight="1">
      <c r="B20" s="69"/>
      <c r="C20" s="61"/>
      <c r="D20" s="118">
        <v>12</v>
      </c>
      <c r="E20" s="116" t="str">
        <f>IF(ISERROR(VLOOKUP(D20,'ALL QUESTIONS'!B12:G139,2,FALSE)),"",(VLOOKUP(D20,'ALL QUESTIONS'!B12:G139,2,FALSE)))</f>
        <v/>
      </c>
      <c r="F20" s="117" t="str">
        <f>IF(ISERROR(VLOOKUP(D20,'ALL QUESTIONS'!B12:G139,4,FALSE)),"",(VLOOKUP(D20,'ALL QUESTIONS'!B12:G139,4,FALSE)))</f>
        <v/>
      </c>
      <c r="G20" s="274" t="str">
        <f>IF(ISERROR(VLOOKUP(D20,'ALL QUESTIONS'!B12:G139,3,FALSE)),"",(VLOOKUP(D20,'ALL QUESTIONS'!B12:G139,3,FALSE)))</f>
        <v/>
      </c>
      <c r="H20" s="274" t="str">
        <f>IF(ISERROR(VLOOKUP(D20,'ALL QUESTIONS'!B12:G139,5,FALSE)),"",(VLOOKUP(D20,'ALL QUESTIONS'!B12:G139,5,FALSE)))</f>
        <v/>
      </c>
      <c r="I20" s="120" t="str">
        <f>IF(ISERROR(VLOOKUP(D20,'ALL QUESTIONS'!B12:G139,6,FALSE)),"",(VLOOKUP(D20,'ALL QUESTIONS'!B12:G139,6,FALSE)))</f>
        <v/>
      </c>
      <c r="J20" s="544"/>
      <c r="K20" s="68"/>
    </row>
    <row r="21" spans="2:11" ht="150" customHeight="1">
      <c r="B21" s="69"/>
      <c r="C21" s="61"/>
      <c r="D21" s="118">
        <v>13</v>
      </c>
      <c r="E21" s="116" t="str">
        <f>IF(ISERROR(VLOOKUP(D21,'ALL QUESTIONS'!B13:G140,2,FALSE)),"",(VLOOKUP(D21,'ALL QUESTIONS'!B13:G140,2,FALSE)))</f>
        <v/>
      </c>
      <c r="F21" s="117" t="str">
        <f>IF(ISERROR(VLOOKUP(D21,'ALL QUESTIONS'!B13:G140,4,FALSE)),"",(VLOOKUP(D21,'ALL QUESTIONS'!B13:G140,4,FALSE)))</f>
        <v/>
      </c>
      <c r="G21" s="274" t="str">
        <f>IF(ISERROR(VLOOKUP(D21,'ALL QUESTIONS'!B13:G140,3,FALSE)),"",(VLOOKUP(D21,'ALL QUESTIONS'!B13:G140,3,FALSE)))</f>
        <v/>
      </c>
      <c r="H21" s="274" t="str">
        <f>IF(ISERROR(VLOOKUP(D21,'ALL QUESTIONS'!B13:G140,5,FALSE)),"",(VLOOKUP(D21,'ALL QUESTIONS'!B13:G140,5,FALSE)))</f>
        <v/>
      </c>
      <c r="I21" s="120" t="str">
        <f>IF(ISERROR(VLOOKUP(D21,'ALL QUESTIONS'!B13:G140,6,FALSE)),"",(VLOOKUP(D21,'ALL QUESTIONS'!B13:G140,6,FALSE)))</f>
        <v/>
      </c>
      <c r="J21" s="544"/>
      <c r="K21" s="68"/>
    </row>
    <row r="22" spans="2:11" ht="150" customHeight="1">
      <c r="B22" s="69"/>
      <c r="C22" s="61"/>
      <c r="D22" s="118">
        <v>14</v>
      </c>
      <c r="E22" s="116" t="str">
        <f>IF(ISERROR(VLOOKUP(D22,'ALL QUESTIONS'!B14:G141,2,FALSE)),"",(VLOOKUP(D22,'ALL QUESTIONS'!B14:G141,2,FALSE)))</f>
        <v/>
      </c>
      <c r="F22" s="117" t="str">
        <f>IF(ISERROR(VLOOKUP(D22,'ALL QUESTIONS'!B14:G141,4,FALSE)),"",(VLOOKUP(D22,'ALL QUESTIONS'!B14:G141,4,FALSE)))</f>
        <v/>
      </c>
      <c r="G22" s="274" t="str">
        <f>IF(ISERROR(VLOOKUP(D22,'ALL QUESTIONS'!B14:G141,3,FALSE)),"",(VLOOKUP(D22,'ALL QUESTIONS'!B14:G141,3,FALSE)))</f>
        <v/>
      </c>
      <c r="H22" s="274" t="str">
        <f>IF(ISERROR(VLOOKUP(D22,'ALL QUESTIONS'!B14:G141,5,FALSE)),"",(VLOOKUP(D22,'ALL QUESTIONS'!B14:G141,5,FALSE)))</f>
        <v/>
      </c>
      <c r="I22" s="120" t="str">
        <f>IF(ISERROR(VLOOKUP(D22,'ALL QUESTIONS'!B14:G141,6,FALSE)),"",(VLOOKUP(D22,'ALL QUESTIONS'!B14:G141,6,FALSE)))</f>
        <v/>
      </c>
      <c r="J22" s="544"/>
      <c r="K22" s="68"/>
    </row>
    <row r="23" spans="2:11" ht="150" customHeight="1">
      <c r="B23" s="69"/>
      <c r="C23" s="61"/>
      <c r="D23" s="118">
        <v>15</v>
      </c>
      <c r="E23" s="116" t="str">
        <f>IF(ISERROR(VLOOKUP(D23,'ALL QUESTIONS'!B15:G142,2,FALSE)),"",(VLOOKUP(D23,'ALL QUESTIONS'!B15:G142,2,FALSE)))</f>
        <v/>
      </c>
      <c r="F23" s="117" t="str">
        <f>IF(ISERROR(VLOOKUP(D23,'ALL QUESTIONS'!B15:G142,4,FALSE)),"",(VLOOKUP(D23,'ALL QUESTIONS'!B15:G142,4,FALSE)))</f>
        <v/>
      </c>
      <c r="G23" s="274" t="str">
        <f>IF(ISERROR(VLOOKUP(D23,'ALL QUESTIONS'!B15:G142,3,FALSE)),"",(VLOOKUP(D23,'ALL QUESTIONS'!B15:G142,3,FALSE)))</f>
        <v/>
      </c>
      <c r="H23" s="274" t="str">
        <f>IF(ISERROR(VLOOKUP(D23,'ALL QUESTIONS'!B15:G142,5,FALSE)),"",(VLOOKUP(D23,'ALL QUESTIONS'!B15:G142,5,FALSE)))</f>
        <v/>
      </c>
      <c r="I23" s="120" t="str">
        <f>IF(ISERROR(VLOOKUP(D23,'ALL QUESTIONS'!B15:G142,6,FALSE)),"",(VLOOKUP(D23,'ALL QUESTIONS'!B15:G142,6,FALSE)))</f>
        <v/>
      </c>
      <c r="J23" s="544"/>
      <c r="K23" s="68"/>
    </row>
    <row r="24" spans="2:11" ht="150" customHeight="1">
      <c r="B24" s="69"/>
      <c r="C24" s="61"/>
      <c r="D24" s="118">
        <v>16</v>
      </c>
      <c r="E24" s="116" t="str">
        <f>IF(ISERROR(VLOOKUP(D24,'ALL QUESTIONS'!B16:G143,2,FALSE)),"",(VLOOKUP(D24,'ALL QUESTIONS'!B16:G143,2,FALSE)))</f>
        <v/>
      </c>
      <c r="F24" s="117" t="str">
        <f>IF(ISERROR(VLOOKUP(D24,'ALL QUESTIONS'!B16:G143,4,FALSE)),"",(VLOOKUP(D24,'ALL QUESTIONS'!B16:G143,4,FALSE)))</f>
        <v/>
      </c>
      <c r="G24" s="274" t="str">
        <f>IF(ISERROR(VLOOKUP(D24,'ALL QUESTIONS'!B16:G143,3,FALSE)),"",(VLOOKUP(D24,'ALL QUESTIONS'!B16:G143,3,FALSE)))</f>
        <v/>
      </c>
      <c r="H24" s="274" t="str">
        <f>IF(ISERROR(VLOOKUP(D24,'ALL QUESTIONS'!B16:G143,5,FALSE)),"",(VLOOKUP(D24,'ALL QUESTIONS'!B16:G143,5,FALSE)))</f>
        <v/>
      </c>
      <c r="I24" s="120" t="str">
        <f>IF(ISERROR(VLOOKUP(D24,'ALL QUESTIONS'!B16:G143,6,FALSE)),"",(VLOOKUP(D24,'ALL QUESTIONS'!B16:G143,6,FALSE)))</f>
        <v/>
      </c>
      <c r="J24" s="544"/>
      <c r="K24" s="68"/>
    </row>
    <row r="25" spans="2:11" ht="150" customHeight="1">
      <c r="B25" s="69"/>
      <c r="C25" s="61"/>
      <c r="D25" s="119">
        <v>17</v>
      </c>
      <c r="E25" s="116" t="str">
        <f>IF(ISERROR(VLOOKUP(D25,'ALL QUESTIONS'!B17:G144,2,FALSE)),"",(VLOOKUP(D25,'ALL QUESTIONS'!B17:G144,2,FALSE)))</f>
        <v/>
      </c>
      <c r="F25" s="117" t="str">
        <f>IF(ISERROR(VLOOKUP(D25,'ALL QUESTIONS'!B17:G144,4,FALSE)),"",(VLOOKUP(D25,'ALL QUESTIONS'!B17:G144,4,FALSE)))</f>
        <v/>
      </c>
      <c r="G25" s="274" t="str">
        <f>IF(ISERROR(VLOOKUP(D25,'ALL QUESTIONS'!B17:G144,3,FALSE)),"",(VLOOKUP(D25,'ALL QUESTIONS'!B17:G144,3,FALSE)))</f>
        <v/>
      </c>
      <c r="H25" s="274" t="str">
        <f>IF(ISERROR(VLOOKUP(D25,'ALL QUESTIONS'!B17:G144,5,FALSE)),"",(VLOOKUP(D25,'ALL QUESTIONS'!B17:G144,5,FALSE)))</f>
        <v/>
      </c>
      <c r="I25" s="120" t="str">
        <f>IF(ISERROR(VLOOKUP(D25,'ALL QUESTIONS'!B17:G144,6,FALSE)),"",(VLOOKUP(D25,'ALL QUESTIONS'!B17:G144,6,FALSE)))</f>
        <v/>
      </c>
      <c r="J25" s="544"/>
      <c r="K25" s="68"/>
    </row>
    <row r="26" spans="2:11" ht="150" customHeight="1">
      <c r="B26" s="69"/>
      <c r="C26" s="61"/>
      <c r="D26" s="119">
        <v>18</v>
      </c>
      <c r="E26" s="116" t="str">
        <f>IF(ISERROR(VLOOKUP(D26,'ALL QUESTIONS'!B18:G145,2,FALSE)),"",(VLOOKUP(D26,'ALL QUESTIONS'!B18:G145,2,FALSE)))</f>
        <v/>
      </c>
      <c r="F26" s="117" t="str">
        <f>IF(ISERROR(VLOOKUP(D26,'ALL QUESTIONS'!B18:G145,4,FALSE)),"",(VLOOKUP(D26,'ALL QUESTIONS'!B18:G145,4,FALSE)))</f>
        <v/>
      </c>
      <c r="G26" s="274" t="str">
        <f>IF(ISERROR(VLOOKUP(D26,'ALL QUESTIONS'!B18:G145,3,FALSE)),"",(VLOOKUP(D26,'ALL QUESTIONS'!B18:G145,3,FALSE)))</f>
        <v/>
      </c>
      <c r="H26" s="274" t="str">
        <f>IF(ISERROR(VLOOKUP(D26,'ALL QUESTIONS'!B18:G145,5,FALSE)),"",(VLOOKUP(D26,'ALL QUESTIONS'!B18:G145,5,FALSE)))</f>
        <v/>
      </c>
      <c r="I26" s="120" t="str">
        <f>IF(ISERROR(VLOOKUP(D26,'ALL QUESTIONS'!B18:G145,6,FALSE)),"",(VLOOKUP(D26,'ALL QUESTIONS'!B18:G145,6,FALSE)))</f>
        <v/>
      </c>
      <c r="J26" s="544"/>
      <c r="K26" s="68"/>
    </row>
    <row r="27" spans="2:11" ht="150" customHeight="1">
      <c r="B27" s="69"/>
      <c r="C27" s="61"/>
      <c r="D27" s="119">
        <v>19</v>
      </c>
      <c r="E27" s="116" t="str">
        <f>IF(ISERROR(VLOOKUP(D27,'ALL QUESTIONS'!B19:G146,2,FALSE)),"",(VLOOKUP(D27,'ALL QUESTIONS'!B19:G146,2,FALSE)))</f>
        <v/>
      </c>
      <c r="F27" s="117" t="str">
        <f>IF(ISERROR(VLOOKUP(D27,'ALL QUESTIONS'!B19:G146,4,FALSE)),"",(VLOOKUP(D27,'ALL QUESTIONS'!B19:G146,4,FALSE)))</f>
        <v/>
      </c>
      <c r="G27" s="274" t="str">
        <f>IF(ISERROR(VLOOKUP(D27,'ALL QUESTIONS'!B19:G146,3,FALSE)),"",(VLOOKUP(D27,'ALL QUESTIONS'!B19:G146,3,FALSE)))</f>
        <v/>
      </c>
      <c r="H27" s="274" t="str">
        <f>IF(ISERROR(VLOOKUP(D27,'ALL QUESTIONS'!B19:G146,5,FALSE)),"",(VLOOKUP(D27,'ALL QUESTIONS'!B19:G146,5,FALSE)))</f>
        <v/>
      </c>
      <c r="I27" s="120" t="str">
        <f>IF(ISERROR(VLOOKUP(D27,'ALL QUESTIONS'!B19:G146,6,FALSE)),"",(VLOOKUP(D27,'ALL QUESTIONS'!B19:G146,6,FALSE)))</f>
        <v/>
      </c>
      <c r="J27" s="544"/>
      <c r="K27" s="68"/>
    </row>
    <row r="28" spans="2:11" ht="150" customHeight="1">
      <c r="B28" s="69"/>
      <c r="C28" s="61"/>
      <c r="D28" s="119">
        <v>20</v>
      </c>
      <c r="E28" s="116" t="str">
        <f>IF(ISERROR(VLOOKUP(D28,'ALL QUESTIONS'!B20:G147,2,FALSE)),"",(VLOOKUP(D28,'ALL QUESTIONS'!B20:G147,2,FALSE)))</f>
        <v/>
      </c>
      <c r="F28" s="117" t="str">
        <f>IF(ISERROR(VLOOKUP(D28,'ALL QUESTIONS'!B20:G147,4,FALSE)),"",(VLOOKUP(D28,'ALL QUESTIONS'!B20:G147,4,FALSE)))</f>
        <v/>
      </c>
      <c r="G28" s="274" t="str">
        <f>IF(ISERROR(VLOOKUP(D28,'ALL QUESTIONS'!B20:G147,3,FALSE)),"",(VLOOKUP(D28,'ALL QUESTIONS'!B20:G147,3,FALSE)))</f>
        <v/>
      </c>
      <c r="H28" s="274" t="str">
        <f>IF(ISERROR(VLOOKUP(D28,'ALL QUESTIONS'!B20:G147,5,FALSE)),"",(VLOOKUP(D28,'ALL QUESTIONS'!B20:G147,5,FALSE)))</f>
        <v/>
      </c>
      <c r="I28" s="120" t="str">
        <f>IF(ISERROR(VLOOKUP(D28,'ALL QUESTIONS'!B20:G147,6,FALSE)),"",(VLOOKUP(D28,'ALL QUESTIONS'!B20:G147,6,FALSE)))</f>
        <v/>
      </c>
      <c r="J28" s="544"/>
      <c r="K28" s="68"/>
    </row>
    <row r="29" spans="2:11" ht="150" customHeight="1">
      <c r="B29" s="69"/>
      <c r="C29" s="61"/>
      <c r="D29" s="119">
        <v>21</v>
      </c>
      <c r="E29" s="116" t="str">
        <f>IF(ISERROR(VLOOKUP(D29,'ALL QUESTIONS'!B21:G148,2,FALSE)),"",(VLOOKUP(D29,'ALL QUESTIONS'!B21:G148,2,FALSE)))</f>
        <v/>
      </c>
      <c r="F29" s="117" t="str">
        <f>IF(ISERROR(VLOOKUP(D29,'ALL QUESTIONS'!B21:G148,4,FALSE)),"",(VLOOKUP(D29,'ALL QUESTIONS'!B21:G148,4,FALSE)))</f>
        <v/>
      </c>
      <c r="G29" s="274" t="str">
        <f>IF(ISERROR(VLOOKUP(D29,'ALL QUESTIONS'!B21:G148,3,FALSE)),"",(VLOOKUP(D29,'ALL QUESTIONS'!B21:G148,3,FALSE)))</f>
        <v/>
      </c>
      <c r="H29" s="274" t="str">
        <f>IF(ISERROR(VLOOKUP(D29,'ALL QUESTIONS'!B21:G148,5,FALSE)),"",(VLOOKUP(D29,'ALL QUESTIONS'!B21:G148,5,FALSE)))</f>
        <v/>
      </c>
      <c r="I29" s="120" t="str">
        <f>IF(ISERROR(VLOOKUP(D29,'ALL QUESTIONS'!B21:G148,6,FALSE)),"",(VLOOKUP(D29,'ALL QUESTIONS'!B21:G148,6,FALSE)))</f>
        <v/>
      </c>
      <c r="J29" s="544"/>
      <c r="K29" s="68"/>
    </row>
    <row r="30" spans="2:11" ht="150" customHeight="1">
      <c r="B30" s="69"/>
      <c r="C30" s="61"/>
      <c r="D30" s="119">
        <v>22</v>
      </c>
      <c r="E30" s="116" t="str">
        <f>IF(ISERROR(VLOOKUP(D30,'ALL QUESTIONS'!B22:G149,2,FALSE)),"",(VLOOKUP(D30,'ALL QUESTIONS'!B22:G149,2,FALSE)))</f>
        <v/>
      </c>
      <c r="F30" s="117" t="str">
        <f>IF(ISERROR(VLOOKUP(D30,'ALL QUESTIONS'!B22:G149,4,FALSE)),"",(VLOOKUP(D30,'ALL QUESTIONS'!B22:G149,4,FALSE)))</f>
        <v/>
      </c>
      <c r="G30" s="274" t="str">
        <f>IF(ISERROR(VLOOKUP(D30,'ALL QUESTIONS'!B22:G149,3,FALSE)),"",(VLOOKUP(D30,'ALL QUESTIONS'!B22:G149,3,FALSE)))</f>
        <v/>
      </c>
      <c r="H30" s="274" t="str">
        <f>IF(ISERROR(VLOOKUP(D30,'ALL QUESTIONS'!B22:G149,5,FALSE)),"",(VLOOKUP(D30,'ALL QUESTIONS'!B22:G149,5,FALSE)))</f>
        <v/>
      </c>
      <c r="I30" s="120" t="str">
        <f>IF(ISERROR(VLOOKUP(D30,'ALL QUESTIONS'!B22:G149,6,FALSE)),"",(VLOOKUP(D30,'ALL QUESTIONS'!B22:G149,6,FALSE)))</f>
        <v/>
      </c>
      <c r="J30" s="544"/>
      <c r="K30" s="68"/>
    </row>
    <row r="31" spans="2:11" ht="150" customHeight="1">
      <c r="B31" s="69"/>
      <c r="C31" s="61"/>
      <c r="D31" s="119">
        <v>23</v>
      </c>
      <c r="E31" s="116" t="str">
        <f>IF(ISERROR(VLOOKUP(D31,'ALL QUESTIONS'!B23:G150,2,FALSE)),"",(VLOOKUP(D31,'ALL QUESTIONS'!B23:G150,2,FALSE)))</f>
        <v/>
      </c>
      <c r="F31" s="117" t="str">
        <f>IF(ISERROR(VLOOKUP(D31,'ALL QUESTIONS'!B23:G150,4,FALSE)),"",(VLOOKUP(D31,'ALL QUESTIONS'!B23:G150,4,FALSE)))</f>
        <v/>
      </c>
      <c r="G31" s="274" t="str">
        <f>IF(ISERROR(VLOOKUP(D31,'ALL QUESTIONS'!B23:G150,3,FALSE)),"",(VLOOKUP(D31,'ALL QUESTIONS'!B23:G150,3,FALSE)))</f>
        <v/>
      </c>
      <c r="H31" s="274" t="str">
        <f>IF(ISERROR(VLOOKUP(D31,'ALL QUESTIONS'!B23:G150,5,FALSE)),"",(VLOOKUP(D31,'ALL QUESTIONS'!B23:G150,5,FALSE)))</f>
        <v/>
      </c>
      <c r="I31" s="120" t="str">
        <f>IF(ISERROR(VLOOKUP(D31,'ALL QUESTIONS'!B23:G150,6,FALSE)),"",(VLOOKUP(D31,'ALL QUESTIONS'!B23:G150,6,FALSE)))</f>
        <v/>
      </c>
      <c r="J31" s="544"/>
      <c r="K31" s="68"/>
    </row>
    <row r="32" spans="2:11" ht="150" customHeight="1">
      <c r="B32" s="69"/>
      <c r="C32" s="61"/>
      <c r="D32" s="119">
        <v>24</v>
      </c>
      <c r="E32" s="116" t="str">
        <f>IF(ISERROR(VLOOKUP(D32,'ALL QUESTIONS'!B24:G151,2,FALSE)),"",(VLOOKUP(D32,'ALL QUESTIONS'!B24:G151,2,FALSE)))</f>
        <v/>
      </c>
      <c r="F32" s="117" t="str">
        <f>IF(ISERROR(VLOOKUP(D32,'ALL QUESTIONS'!B24:G151,4,FALSE)),"",(VLOOKUP(D32,'ALL QUESTIONS'!B24:G151,4,FALSE)))</f>
        <v/>
      </c>
      <c r="G32" s="274" t="str">
        <f>IF(ISERROR(VLOOKUP(D32,'ALL QUESTIONS'!B24:G151,3,FALSE)),"",(VLOOKUP(D32,'ALL QUESTIONS'!B24:G151,3,FALSE)))</f>
        <v/>
      </c>
      <c r="H32" s="274" t="str">
        <f>IF(ISERROR(VLOOKUP(D32,'ALL QUESTIONS'!B24:G151,5,FALSE)),"",(VLOOKUP(D32,'ALL QUESTIONS'!B24:G151,5,FALSE)))</f>
        <v/>
      </c>
      <c r="I32" s="120" t="str">
        <f>IF(ISERROR(VLOOKUP(D32,'ALL QUESTIONS'!B24:G151,6,FALSE)),"",(VLOOKUP(D32,'ALL QUESTIONS'!B24:G151,6,FALSE)))</f>
        <v/>
      </c>
      <c r="J32" s="544"/>
      <c r="K32" s="68"/>
    </row>
    <row r="33" spans="2:11" ht="150" customHeight="1">
      <c r="B33" s="69"/>
      <c r="C33" s="61"/>
      <c r="D33" s="119">
        <v>25</v>
      </c>
      <c r="E33" s="116" t="str">
        <f>IF(ISERROR(VLOOKUP(D33,'ALL QUESTIONS'!B25:G152,2,FALSE)),"",(VLOOKUP(D33,'ALL QUESTIONS'!B25:G152,2,FALSE)))</f>
        <v/>
      </c>
      <c r="F33" s="117" t="str">
        <f>IF(ISERROR(VLOOKUP(D33,'ALL QUESTIONS'!B25:G152,4,FALSE)),"",(VLOOKUP(D33,'ALL QUESTIONS'!B25:G152,4,FALSE)))</f>
        <v/>
      </c>
      <c r="G33" s="274" t="str">
        <f>IF(ISERROR(VLOOKUP(D33,'ALL QUESTIONS'!B25:G152,3,FALSE)),"",(VLOOKUP(D33,'ALL QUESTIONS'!B25:G152,3,FALSE)))</f>
        <v/>
      </c>
      <c r="H33" s="274" t="str">
        <f>IF(ISERROR(VLOOKUP(D33,'ALL QUESTIONS'!B25:G152,5,FALSE)),"",(VLOOKUP(D33,'ALL QUESTIONS'!B25:G152,5,FALSE)))</f>
        <v/>
      </c>
      <c r="I33" s="120" t="str">
        <f>IF(ISERROR(VLOOKUP(D33,'ALL QUESTIONS'!B25:G152,6,FALSE)),"",(VLOOKUP(D33,'ALL QUESTIONS'!B25:G152,6,FALSE)))</f>
        <v/>
      </c>
      <c r="J33" s="544"/>
      <c r="K33" s="68"/>
    </row>
    <row r="34" spans="2:11" ht="150" customHeight="1">
      <c r="B34" s="69"/>
      <c r="C34" s="61"/>
      <c r="D34" s="119">
        <v>26</v>
      </c>
      <c r="E34" s="116" t="str">
        <f>IF(ISERROR(VLOOKUP(D34,'ALL QUESTIONS'!B26:G153,2,FALSE)),"",(VLOOKUP(D34,'ALL QUESTIONS'!B26:G153,2,FALSE)))</f>
        <v/>
      </c>
      <c r="F34" s="117" t="str">
        <f>IF(ISERROR(VLOOKUP(D34,'ALL QUESTIONS'!B26:G153,4,FALSE)),"",(VLOOKUP(D34,'ALL QUESTIONS'!B26:G153,4,FALSE)))</f>
        <v/>
      </c>
      <c r="G34" s="274" t="str">
        <f>IF(ISERROR(VLOOKUP(D34,'ALL QUESTIONS'!B26:G153,3,FALSE)),"",(VLOOKUP(D34,'ALL QUESTIONS'!B26:G153,3,FALSE)))</f>
        <v/>
      </c>
      <c r="H34" s="274" t="str">
        <f>IF(ISERROR(VLOOKUP(D34,'ALL QUESTIONS'!B26:G153,5,FALSE)),"",(VLOOKUP(D34,'ALL QUESTIONS'!B26:G153,5,FALSE)))</f>
        <v/>
      </c>
      <c r="I34" s="120" t="str">
        <f>IF(ISERROR(VLOOKUP(D34,'ALL QUESTIONS'!B26:G153,6,FALSE)),"",(VLOOKUP(D34,'ALL QUESTIONS'!B26:G153,6,FALSE)))</f>
        <v/>
      </c>
      <c r="J34" s="544"/>
      <c r="K34" s="68"/>
    </row>
    <row r="35" spans="2:11" ht="150" customHeight="1">
      <c r="B35" s="69"/>
      <c r="C35" s="61"/>
      <c r="D35" s="119">
        <v>27</v>
      </c>
      <c r="E35" s="116" t="str">
        <f>IF(ISERROR(VLOOKUP(D35,'ALL QUESTIONS'!B27:G154,2,FALSE)),"",(VLOOKUP(D35,'ALL QUESTIONS'!B27:G154,2,FALSE)))</f>
        <v/>
      </c>
      <c r="F35" s="117" t="str">
        <f>IF(ISERROR(VLOOKUP(D35,'ALL QUESTIONS'!B27:G154,4,FALSE)),"",(VLOOKUP(D35,'ALL QUESTIONS'!B27:G154,4,FALSE)))</f>
        <v/>
      </c>
      <c r="G35" s="274" t="str">
        <f>IF(ISERROR(VLOOKUP(D35,'ALL QUESTIONS'!B27:G154,3,FALSE)),"",(VLOOKUP(D35,'ALL QUESTIONS'!B27:G154,3,FALSE)))</f>
        <v/>
      </c>
      <c r="H35" s="274" t="str">
        <f>IF(ISERROR(VLOOKUP(D35,'ALL QUESTIONS'!B27:G154,5,FALSE)),"",(VLOOKUP(D35,'ALL QUESTIONS'!B27:G154,5,FALSE)))</f>
        <v/>
      </c>
      <c r="I35" s="120" t="str">
        <f>IF(ISERROR(VLOOKUP(D35,'ALL QUESTIONS'!B27:G154,6,FALSE)),"",(VLOOKUP(D35,'ALL QUESTIONS'!B27:G154,6,FALSE)))</f>
        <v/>
      </c>
      <c r="J35" s="544"/>
      <c r="K35" s="68"/>
    </row>
    <row r="36" spans="2:11" ht="150" customHeight="1">
      <c r="B36" s="69"/>
      <c r="C36" s="61"/>
      <c r="D36" s="118">
        <v>28</v>
      </c>
      <c r="E36" s="116" t="str">
        <f>IF(ISERROR(VLOOKUP(D36,'ALL QUESTIONS'!B28:G155,2,FALSE)),"",(VLOOKUP(D36,'ALL QUESTIONS'!B28:G155,2,FALSE)))</f>
        <v/>
      </c>
      <c r="F36" s="117" t="str">
        <f>IF(ISERROR(VLOOKUP(D36,'ALL QUESTIONS'!B28:G155,4,FALSE)),"",(VLOOKUP(D36,'ALL QUESTIONS'!B28:G155,4,FALSE)))</f>
        <v/>
      </c>
      <c r="G36" s="274" t="str">
        <f>IF(ISERROR(VLOOKUP(D36,'ALL QUESTIONS'!B28:G155,3,FALSE)),"",(VLOOKUP(D36,'ALL QUESTIONS'!B28:G155,3,FALSE)))</f>
        <v/>
      </c>
      <c r="H36" s="274" t="str">
        <f>IF(ISERROR(VLOOKUP(D36,'ALL QUESTIONS'!B28:G155,5,FALSE)),"",(VLOOKUP(D36,'ALL QUESTIONS'!B28:G155,5,FALSE)))</f>
        <v/>
      </c>
      <c r="I36" s="120" t="str">
        <f>IF(ISERROR(VLOOKUP(D36,'ALL QUESTIONS'!B28:G155,6,FALSE)),"",(VLOOKUP(D36,'ALL QUESTIONS'!B28:G155,6,FALSE)))</f>
        <v/>
      </c>
      <c r="J36" s="544"/>
      <c r="K36" s="68"/>
    </row>
    <row r="37" spans="2:11" ht="150" customHeight="1">
      <c r="B37" s="69"/>
      <c r="C37" s="61"/>
      <c r="D37" s="118">
        <v>29</v>
      </c>
      <c r="E37" s="116" t="str">
        <f>IF(ISERROR(VLOOKUP(D37,'ALL QUESTIONS'!B29:G156,2,FALSE)),"",(VLOOKUP(D37,'ALL QUESTIONS'!B29:G156,2,FALSE)))</f>
        <v/>
      </c>
      <c r="F37" s="117" t="str">
        <f>IF(ISERROR(VLOOKUP(D37,'ALL QUESTIONS'!B29:G156,4,FALSE)),"",(VLOOKUP(D37,'ALL QUESTIONS'!B29:G156,4,FALSE)))</f>
        <v/>
      </c>
      <c r="G37" s="274" t="str">
        <f>IF(ISERROR(VLOOKUP(D37,'ALL QUESTIONS'!B29:G156,3,FALSE)),"",(VLOOKUP(D37,'ALL QUESTIONS'!B29:G156,3,FALSE)))</f>
        <v/>
      </c>
      <c r="H37" s="274" t="str">
        <f>IF(ISERROR(VLOOKUP(D37,'ALL QUESTIONS'!B29:G156,5,FALSE)),"",(VLOOKUP(D37,'ALL QUESTIONS'!B29:G156,5,FALSE)))</f>
        <v/>
      </c>
      <c r="I37" s="120" t="str">
        <f>IF(ISERROR(VLOOKUP(D37,'ALL QUESTIONS'!B29:G156,6,FALSE)),"",(VLOOKUP(D37,'ALL QUESTIONS'!B29:G156,6,FALSE)))</f>
        <v/>
      </c>
      <c r="J37" s="544"/>
      <c r="K37" s="68"/>
    </row>
    <row r="38" spans="2:11" ht="150" customHeight="1">
      <c r="B38" s="69"/>
      <c r="C38" s="61"/>
      <c r="D38" s="118">
        <v>30</v>
      </c>
      <c r="E38" s="116" t="str">
        <f>IF(ISERROR(VLOOKUP(D38,'ALL QUESTIONS'!B30:G157,2,FALSE)),"",(VLOOKUP(D38,'ALL QUESTIONS'!B30:G157,2,FALSE)))</f>
        <v/>
      </c>
      <c r="F38" s="117" t="str">
        <f>IF(ISERROR(VLOOKUP(D38,'ALL QUESTIONS'!B30:G157,4,FALSE)),"",(VLOOKUP(D38,'ALL QUESTIONS'!B30:G157,4,FALSE)))</f>
        <v/>
      </c>
      <c r="G38" s="274" t="str">
        <f>IF(ISERROR(VLOOKUP(D38,'ALL QUESTIONS'!B30:G157,3,FALSE)),"",(VLOOKUP(D38,'ALL QUESTIONS'!B30:G157,3,FALSE)))</f>
        <v/>
      </c>
      <c r="H38" s="274" t="str">
        <f>IF(ISERROR(VLOOKUP(D38,'ALL QUESTIONS'!B30:G157,5,FALSE)),"",(VLOOKUP(D38,'ALL QUESTIONS'!B30:G157,5,FALSE)))</f>
        <v/>
      </c>
      <c r="I38" s="120" t="str">
        <f>IF(ISERROR(VLOOKUP(D38,'ALL QUESTIONS'!B30:G157,6,FALSE)),"",(VLOOKUP(D38,'ALL QUESTIONS'!B30:G157,6,FALSE)))</f>
        <v/>
      </c>
      <c r="J38" s="544"/>
      <c r="K38" s="68"/>
    </row>
    <row r="39" spans="2:11" ht="150" customHeight="1">
      <c r="B39" s="69"/>
      <c r="C39" s="61"/>
      <c r="D39" s="118">
        <v>31</v>
      </c>
      <c r="E39" s="116" t="str">
        <f>IF(ISERROR(VLOOKUP(D39,'ALL QUESTIONS'!B31:G158,2,FALSE)),"",(VLOOKUP(D39,'ALL QUESTIONS'!B31:G158,2,FALSE)))</f>
        <v/>
      </c>
      <c r="F39" s="117" t="str">
        <f>IF(ISERROR(VLOOKUP(D39,'ALL QUESTIONS'!B31:G158,4,FALSE)),"",(VLOOKUP(D39,'ALL QUESTIONS'!B31:G158,4,FALSE)))</f>
        <v/>
      </c>
      <c r="G39" s="274" t="str">
        <f>IF(ISERROR(VLOOKUP(D39,'ALL QUESTIONS'!B31:G158,3,FALSE)),"",(VLOOKUP(D39,'ALL QUESTIONS'!B31:G158,3,FALSE)))</f>
        <v/>
      </c>
      <c r="H39" s="274" t="str">
        <f>IF(ISERROR(VLOOKUP(D39,'ALL QUESTIONS'!B31:G158,5,FALSE)),"",(VLOOKUP(D39,'ALL QUESTIONS'!B31:G158,5,FALSE)))</f>
        <v/>
      </c>
      <c r="I39" s="120" t="str">
        <f>IF(ISERROR(VLOOKUP(D39,'ALL QUESTIONS'!B31:G158,6,FALSE)),"",(VLOOKUP(D39,'ALL QUESTIONS'!B31:G158,6,FALSE)))</f>
        <v/>
      </c>
      <c r="J39" s="544"/>
      <c r="K39" s="68"/>
    </row>
    <row r="40" spans="2:11" ht="150" customHeight="1">
      <c r="B40" s="69"/>
      <c r="C40" s="61"/>
      <c r="D40" s="118">
        <v>32</v>
      </c>
      <c r="E40" s="116" t="str">
        <f>IF(ISERROR(VLOOKUP(D40,'ALL QUESTIONS'!B32:G159,2,FALSE)),"",(VLOOKUP(D40,'ALL QUESTIONS'!B32:G159,2,FALSE)))</f>
        <v/>
      </c>
      <c r="F40" s="117" t="str">
        <f>IF(ISERROR(VLOOKUP(D40,'ALL QUESTIONS'!B32:G159,4,FALSE)),"",(VLOOKUP(D40,'ALL QUESTIONS'!B32:G159,4,FALSE)))</f>
        <v/>
      </c>
      <c r="G40" s="274" t="str">
        <f>IF(ISERROR(VLOOKUP(D40,'ALL QUESTIONS'!B32:G159,3,FALSE)),"",(VLOOKUP(D40,'ALL QUESTIONS'!B32:G159,3,FALSE)))</f>
        <v/>
      </c>
      <c r="H40" s="274" t="str">
        <f>IF(ISERROR(VLOOKUP(D40,'ALL QUESTIONS'!B32:G159,5,FALSE)),"",(VLOOKUP(D40,'ALL QUESTIONS'!B32:G159,5,FALSE)))</f>
        <v/>
      </c>
      <c r="I40" s="120" t="str">
        <f>IF(ISERROR(VLOOKUP(D40,'ALL QUESTIONS'!B32:G159,6,FALSE)),"",(VLOOKUP(D40,'ALL QUESTIONS'!B32:G159,6,FALSE)))</f>
        <v/>
      </c>
      <c r="J40" s="544"/>
      <c r="K40" s="68"/>
    </row>
    <row r="41" spans="2:11" ht="150" customHeight="1">
      <c r="B41" s="69"/>
      <c r="C41" s="61"/>
      <c r="D41" s="118">
        <v>33</v>
      </c>
      <c r="E41" s="116" t="str">
        <f>IF(ISERROR(VLOOKUP(D41,'ALL QUESTIONS'!B33:G160,2,FALSE)),"",(VLOOKUP(D41,'ALL QUESTIONS'!B33:G160,2,FALSE)))</f>
        <v/>
      </c>
      <c r="F41" s="117" t="str">
        <f>IF(ISERROR(VLOOKUP(D41,'ALL QUESTIONS'!B33:G160,4,FALSE)),"",(VLOOKUP(D41,'ALL QUESTIONS'!B33:G160,4,FALSE)))</f>
        <v/>
      </c>
      <c r="G41" s="274" t="str">
        <f>IF(ISERROR(VLOOKUP(D41,'ALL QUESTIONS'!B33:G160,3,FALSE)),"",(VLOOKUP(D41,'ALL QUESTIONS'!B33:G160,3,FALSE)))</f>
        <v/>
      </c>
      <c r="H41" s="274" t="str">
        <f>IF(ISERROR(VLOOKUP(D41,'ALL QUESTIONS'!B33:G160,5,FALSE)),"",(VLOOKUP(D41,'ALL QUESTIONS'!B33:G160,5,FALSE)))</f>
        <v/>
      </c>
      <c r="I41" s="120" t="str">
        <f>IF(ISERROR(VLOOKUP(D41,'ALL QUESTIONS'!B33:G160,6,FALSE)),"",(VLOOKUP(D41,'ALL QUESTIONS'!B33:G160,6,FALSE)))</f>
        <v/>
      </c>
      <c r="J41" s="544"/>
      <c r="K41" s="68"/>
    </row>
    <row r="42" spans="2:11" ht="150" customHeight="1">
      <c r="B42" s="69"/>
      <c r="C42" s="61"/>
      <c r="D42" s="118">
        <v>34</v>
      </c>
      <c r="E42" s="116" t="str">
        <f>IF(ISERROR(VLOOKUP(D42,'ALL QUESTIONS'!B34:G161,2,FALSE)),"",(VLOOKUP(D42,'ALL QUESTIONS'!B34:G161,2,FALSE)))</f>
        <v/>
      </c>
      <c r="F42" s="117" t="str">
        <f>IF(ISERROR(VLOOKUP(D42,'ALL QUESTIONS'!B34:G161,4,FALSE)),"",(VLOOKUP(D42,'ALL QUESTIONS'!B34:G161,4,FALSE)))</f>
        <v/>
      </c>
      <c r="G42" s="274" t="str">
        <f>IF(ISERROR(VLOOKUP(D42,'ALL QUESTIONS'!B34:G161,3,FALSE)),"",(VLOOKUP(D42,'ALL QUESTIONS'!B34:G161,3,FALSE)))</f>
        <v/>
      </c>
      <c r="H42" s="274" t="str">
        <f>IF(ISERROR(VLOOKUP(D42,'ALL QUESTIONS'!B34:G161,5,FALSE)),"",(VLOOKUP(D42,'ALL QUESTIONS'!B34:G161,5,FALSE)))</f>
        <v/>
      </c>
      <c r="I42" s="120" t="str">
        <f>IF(ISERROR(VLOOKUP(D42,'ALL QUESTIONS'!B34:G161,6,FALSE)),"",(VLOOKUP(D42,'ALL QUESTIONS'!B34:G161,6,FALSE)))</f>
        <v/>
      </c>
      <c r="J42" s="544"/>
      <c r="K42" s="68"/>
    </row>
    <row r="43" spans="2:11" ht="150" customHeight="1">
      <c r="B43" s="69"/>
      <c r="C43" s="61"/>
      <c r="D43" s="118">
        <v>35</v>
      </c>
      <c r="E43" s="116" t="str">
        <f>IF(ISERROR(VLOOKUP(D43,'ALL QUESTIONS'!B35:G162,2,FALSE)),"",(VLOOKUP(D43,'ALL QUESTIONS'!B35:G162,2,FALSE)))</f>
        <v/>
      </c>
      <c r="F43" s="117" t="str">
        <f>IF(ISERROR(VLOOKUP(D43,'ALL QUESTIONS'!B35:G162,4,FALSE)),"",(VLOOKUP(D43,'ALL QUESTIONS'!B35:G162,4,FALSE)))</f>
        <v/>
      </c>
      <c r="G43" s="274" t="str">
        <f>IF(ISERROR(VLOOKUP(D43,'ALL QUESTIONS'!B35:G162,3,FALSE)),"",(VLOOKUP(D43,'ALL QUESTIONS'!B35:G162,3,FALSE)))</f>
        <v/>
      </c>
      <c r="H43" s="274" t="str">
        <f>IF(ISERROR(VLOOKUP(D43,'ALL QUESTIONS'!B35:G162,5,FALSE)),"",(VLOOKUP(D43,'ALL QUESTIONS'!B35:G162,5,FALSE)))</f>
        <v/>
      </c>
      <c r="I43" s="120" t="str">
        <f>IF(ISERROR(VLOOKUP(D43,'ALL QUESTIONS'!B35:G162,6,FALSE)),"",(VLOOKUP(D43,'ALL QUESTIONS'!B35:G162,6,FALSE)))</f>
        <v/>
      </c>
      <c r="J43" s="544"/>
      <c r="K43" s="68"/>
    </row>
    <row r="44" spans="2:11" ht="150" customHeight="1">
      <c r="B44" s="69"/>
      <c r="C44" s="61"/>
      <c r="D44" s="118">
        <v>36</v>
      </c>
      <c r="E44" s="116" t="str">
        <f>IF(ISERROR(VLOOKUP(D44,'ALL QUESTIONS'!B36:G163,2,FALSE)),"",(VLOOKUP(D44,'ALL QUESTIONS'!B36:G163,2,FALSE)))</f>
        <v/>
      </c>
      <c r="F44" s="117" t="str">
        <f>IF(ISERROR(VLOOKUP(D44,'ALL QUESTIONS'!B36:G163,4,FALSE)),"",(VLOOKUP(D44,'ALL QUESTIONS'!B36:G163,4,FALSE)))</f>
        <v/>
      </c>
      <c r="G44" s="274" t="str">
        <f>IF(ISERROR(VLOOKUP(D44,'ALL QUESTIONS'!B36:G163,3,FALSE)),"",(VLOOKUP(D44,'ALL QUESTIONS'!B36:G163,3,FALSE)))</f>
        <v/>
      </c>
      <c r="H44" s="274" t="str">
        <f>IF(ISERROR(VLOOKUP(D44,'ALL QUESTIONS'!B36:G163,5,FALSE)),"",(VLOOKUP(D44,'ALL QUESTIONS'!B36:G163,5,FALSE)))</f>
        <v/>
      </c>
      <c r="I44" s="120" t="str">
        <f>IF(ISERROR(VLOOKUP(D44,'ALL QUESTIONS'!B36:G163,6,FALSE)),"",(VLOOKUP(D44,'ALL QUESTIONS'!B36:G163,6,FALSE)))</f>
        <v/>
      </c>
      <c r="J44" s="544"/>
      <c r="K44" s="68"/>
    </row>
    <row r="45" spans="2:11" ht="150" customHeight="1">
      <c r="B45" s="69"/>
      <c r="C45" s="61"/>
      <c r="D45" s="118">
        <v>37</v>
      </c>
      <c r="E45" s="116" t="str">
        <f>IF(ISERROR(VLOOKUP(D45,'ALL QUESTIONS'!B37:G164,2,FALSE)),"",(VLOOKUP(D45,'ALL QUESTIONS'!B37:G164,2,FALSE)))</f>
        <v/>
      </c>
      <c r="F45" s="117" t="str">
        <f>IF(ISERROR(VLOOKUP(D45,'ALL QUESTIONS'!B37:G164,4,FALSE)),"",(VLOOKUP(D45,'ALL QUESTIONS'!B37:G164,4,FALSE)))</f>
        <v/>
      </c>
      <c r="G45" s="274" t="str">
        <f>IF(ISERROR(VLOOKUP(D45,'ALL QUESTIONS'!B37:G164,3,FALSE)),"",(VLOOKUP(D45,'ALL QUESTIONS'!B37:G164,3,FALSE)))</f>
        <v/>
      </c>
      <c r="H45" s="274" t="str">
        <f>IF(ISERROR(VLOOKUP(D45,'ALL QUESTIONS'!B37:G164,5,FALSE)),"",(VLOOKUP(D45,'ALL QUESTIONS'!B37:G164,5,FALSE)))</f>
        <v/>
      </c>
      <c r="I45" s="120" t="str">
        <f>IF(ISERROR(VLOOKUP(D45,'ALL QUESTIONS'!B37:G164,6,FALSE)),"",(VLOOKUP(D45,'ALL QUESTIONS'!B37:G164,6,FALSE)))</f>
        <v/>
      </c>
      <c r="J45" s="544"/>
      <c r="K45" s="68"/>
    </row>
    <row r="46" spans="2:11" ht="150" customHeight="1">
      <c r="B46" s="69"/>
      <c r="C46" s="61"/>
      <c r="D46" s="118">
        <v>38</v>
      </c>
      <c r="E46" s="116" t="str">
        <f>IF(ISERROR(VLOOKUP(D46,'ALL QUESTIONS'!B38:G165,2,FALSE)),"",(VLOOKUP(D46,'ALL QUESTIONS'!B38:G165,2,FALSE)))</f>
        <v/>
      </c>
      <c r="F46" s="117" t="str">
        <f>IF(ISERROR(VLOOKUP(D46,'ALL QUESTIONS'!B38:G165,4,FALSE)),"",(VLOOKUP(D46,'ALL QUESTIONS'!B38:G165,4,FALSE)))</f>
        <v/>
      </c>
      <c r="G46" s="274" t="str">
        <f>IF(ISERROR(VLOOKUP(D46,'ALL QUESTIONS'!B38:G165,3,FALSE)),"",(VLOOKUP(D46,'ALL QUESTIONS'!B38:G165,3,FALSE)))</f>
        <v/>
      </c>
      <c r="H46" s="274" t="str">
        <f>IF(ISERROR(VLOOKUP(D46,'ALL QUESTIONS'!B38:G165,5,FALSE)),"",(VLOOKUP(D46,'ALL QUESTIONS'!B38:G165,5,FALSE)))</f>
        <v/>
      </c>
      <c r="I46" s="120" t="str">
        <f>IF(ISERROR(VLOOKUP(D46,'ALL QUESTIONS'!B38:G165,6,FALSE)),"",(VLOOKUP(D46,'ALL QUESTIONS'!B38:G165,6,FALSE)))</f>
        <v/>
      </c>
      <c r="J46" s="544"/>
      <c r="K46" s="68"/>
    </row>
    <row r="47" spans="2:11" ht="150" customHeight="1">
      <c r="B47" s="69"/>
      <c r="C47" s="61"/>
      <c r="D47" s="118">
        <v>39</v>
      </c>
      <c r="E47" s="116" t="str">
        <f>IF(ISERROR(VLOOKUP(D47,'ALL QUESTIONS'!B39:G166,2,FALSE)),"",(VLOOKUP(D47,'ALL QUESTIONS'!B39:G166,2,FALSE)))</f>
        <v/>
      </c>
      <c r="F47" s="117" t="str">
        <f>IF(ISERROR(VLOOKUP(D47,'ALL QUESTIONS'!B39:G166,4,FALSE)),"",(VLOOKUP(D47,'ALL QUESTIONS'!B39:G166,4,FALSE)))</f>
        <v/>
      </c>
      <c r="G47" s="274" t="str">
        <f>IF(ISERROR(VLOOKUP(D47,'ALL QUESTIONS'!B39:G166,3,FALSE)),"",(VLOOKUP(D47,'ALL QUESTIONS'!B39:G166,3,FALSE)))</f>
        <v/>
      </c>
      <c r="H47" s="274" t="str">
        <f>IF(ISERROR(VLOOKUP(D47,'ALL QUESTIONS'!B39:G166,5,FALSE)),"",(VLOOKUP(D47,'ALL QUESTIONS'!B39:G166,5,FALSE)))</f>
        <v/>
      </c>
      <c r="I47" s="120" t="str">
        <f>IF(ISERROR(VLOOKUP(D47,'ALL QUESTIONS'!B39:G166,6,FALSE)),"",(VLOOKUP(D47,'ALL QUESTIONS'!B39:G166,6,FALSE)))</f>
        <v/>
      </c>
      <c r="J47" s="544"/>
      <c r="K47" s="68"/>
    </row>
    <row r="48" spans="2:11" ht="150" customHeight="1">
      <c r="B48" s="69"/>
      <c r="C48" s="61"/>
      <c r="D48" s="118">
        <v>40</v>
      </c>
      <c r="E48" s="116" t="str">
        <f>IF(ISERROR(VLOOKUP(D48,'ALL QUESTIONS'!B40:G167,2,FALSE)),"",(VLOOKUP(D48,'ALL QUESTIONS'!B40:G167,2,FALSE)))</f>
        <v/>
      </c>
      <c r="F48" s="117" t="str">
        <f>IF(ISERROR(VLOOKUP(D48,'ALL QUESTIONS'!B40:G167,4,FALSE)),"",(VLOOKUP(D48,'ALL QUESTIONS'!B40:G167,4,FALSE)))</f>
        <v/>
      </c>
      <c r="G48" s="274" t="str">
        <f>IF(ISERROR(VLOOKUP(D48,'ALL QUESTIONS'!B40:G167,3,FALSE)),"",(VLOOKUP(D48,'ALL QUESTIONS'!B40:G167,3,FALSE)))</f>
        <v/>
      </c>
      <c r="H48" s="274" t="str">
        <f>IF(ISERROR(VLOOKUP(D48,'ALL QUESTIONS'!B40:G167,5,FALSE)),"",(VLOOKUP(D48,'ALL QUESTIONS'!B40:G167,5,FALSE)))</f>
        <v/>
      </c>
      <c r="I48" s="120" t="str">
        <f>IF(ISERROR(VLOOKUP(D48,'ALL QUESTIONS'!B40:G167,6,FALSE)),"",(VLOOKUP(D48,'ALL QUESTIONS'!B40:G167,6,FALSE)))</f>
        <v/>
      </c>
      <c r="J48" s="544"/>
      <c r="K48" s="68"/>
    </row>
    <row r="49" spans="2:11" ht="150" customHeight="1">
      <c r="B49" s="69"/>
      <c r="C49" s="61"/>
      <c r="D49" s="118">
        <v>41</v>
      </c>
      <c r="E49" s="116" t="str">
        <f>IF(ISERROR(VLOOKUP(D49,'ALL QUESTIONS'!B41:G168,2,FALSE)),"",(VLOOKUP(D49,'ALL QUESTIONS'!B41:G168,2,FALSE)))</f>
        <v/>
      </c>
      <c r="F49" s="117" t="str">
        <f>IF(ISERROR(VLOOKUP(D49,'ALL QUESTIONS'!B41:G168,4,FALSE)),"",(VLOOKUP(D49,'ALL QUESTIONS'!B41:G168,4,FALSE)))</f>
        <v/>
      </c>
      <c r="G49" s="274" t="str">
        <f>IF(ISERROR(VLOOKUP(D49,'ALL QUESTIONS'!B41:G168,3,FALSE)),"",(VLOOKUP(D49,'ALL QUESTIONS'!B41:G168,3,FALSE)))</f>
        <v/>
      </c>
      <c r="H49" s="274" t="str">
        <f>IF(ISERROR(VLOOKUP(D49,'ALL QUESTIONS'!B41:G168,5,FALSE)),"",(VLOOKUP(D49,'ALL QUESTIONS'!B41:G168,5,FALSE)))</f>
        <v/>
      </c>
      <c r="I49" s="120" t="str">
        <f>IF(ISERROR(VLOOKUP(D49,'ALL QUESTIONS'!B41:G168,6,FALSE)),"",(VLOOKUP(D49,'ALL QUESTIONS'!B41:G168,6,FALSE)))</f>
        <v/>
      </c>
      <c r="J49" s="544"/>
      <c r="K49" s="68"/>
    </row>
    <row r="50" spans="2:11" ht="150" customHeight="1">
      <c r="B50" s="69"/>
      <c r="C50" s="61"/>
      <c r="D50" s="118">
        <v>42</v>
      </c>
      <c r="E50" s="116" t="str">
        <f>IF(ISERROR(VLOOKUP(D50,'ALL QUESTIONS'!B42:G169,2,FALSE)),"",(VLOOKUP(D50,'ALL QUESTIONS'!B42:G169,2,FALSE)))</f>
        <v/>
      </c>
      <c r="F50" s="117" t="str">
        <f>IF(ISERROR(VLOOKUP(D50,'ALL QUESTIONS'!B42:G169,4,FALSE)),"",(VLOOKUP(D50,'ALL QUESTIONS'!B42:G169,4,FALSE)))</f>
        <v/>
      </c>
      <c r="G50" s="274" t="str">
        <f>IF(ISERROR(VLOOKUP(D50,'ALL QUESTIONS'!B42:G169,3,FALSE)),"",(VLOOKUP(D50,'ALL QUESTIONS'!B42:G169,3,FALSE)))</f>
        <v/>
      </c>
      <c r="H50" s="274" t="str">
        <f>IF(ISERROR(VLOOKUP(D50,'ALL QUESTIONS'!B42:G169,5,FALSE)),"",(VLOOKUP(D50,'ALL QUESTIONS'!B42:G169,5,FALSE)))</f>
        <v/>
      </c>
      <c r="I50" s="120" t="str">
        <f>IF(ISERROR(VLOOKUP(D50,'ALL QUESTIONS'!B42:G169,6,FALSE)),"",(VLOOKUP(D50,'ALL QUESTIONS'!B42:G169,6,FALSE)))</f>
        <v/>
      </c>
      <c r="J50" s="544"/>
      <c r="K50" s="68"/>
    </row>
    <row r="51" spans="2:11" ht="150" customHeight="1">
      <c r="B51" s="69"/>
      <c r="C51" s="61"/>
      <c r="D51" s="118">
        <v>43</v>
      </c>
      <c r="E51" s="116" t="str">
        <f>IF(ISERROR(VLOOKUP(D51,'ALL QUESTIONS'!B43:G170,2,FALSE)),"",(VLOOKUP(D51,'ALL QUESTIONS'!B43:G170,2,FALSE)))</f>
        <v/>
      </c>
      <c r="F51" s="117" t="str">
        <f>IF(ISERROR(VLOOKUP(D51,'ALL QUESTIONS'!B43:G170,4,FALSE)),"",(VLOOKUP(D51,'ALL QUESTIONS'!B43:G170,4,FALSE)))</f>
        <v/>
      </c>
      <c r="G51" s="274" t="str">
        <f>IF(ISERROR(VLOOKUP(D51,'ALL QUESTIONS'!B43:G170,3,FALSE)),"",(VLOOKUP(D51,'ALL QUESTIONS'!B43:G170,3,FALSE)))</f>
        <v/>
      </c>
      <c r="H51" s="274" t="str">
        <f>IF(ISERROR(VLOOKUP(D51,'ALL QUESTIONS'!B43:G170,5,FALSE)),"",(VLOOKUP(D51,'ALL QUESTIONS'!B43:G170,5,FALSE)))</f>
        <v/>
      </c>
      <c r="I51" s="120" t="str">
        <f>IF(ISERROR(VLOOKUP(D51,'ALL QUESTIONS'!B43:G170,6,FALSE)),"",(VLOOKUP(D51,'ALL QUESTIONS'!B43:G170,6,FALSE)))</f>
        <v/>
      </c>
      <c r="J51" s="544"/>
      <c r="K51" s="68"/>
    </row>
    <row r="52" spans="2:11" ht="150" customHeight="1">
      <c r="B52" s="69"/>
      <c r="C52" s="61"/>
      <c r="D52" s="118">
        <v>44</v>
      </c>
      <c r="E52" s="116" t="str">
        <f>IF(ISERROR(VLOOKUP(D52,'ALL QUESTIONS'!B44:G171,2,FALSE)),"",(VLOOKUP(D52,'ALL QUESTIONS'!B44:G171,2,FALSE)))</f>
        <v/>
      </c>
      <c r="F52" s="117" t="str">
        <f>IF(ISERROR(VLOOKUP(D52,'ALL QUESTIONS'!B44:G171,4,FALSE)),"",(VLOOKUP(D52,'ALL QUESTIONS'!B44:G171,4,FALSE)))</f>
        <v/>
      </c>
      <c r="G52" s="274" t="str">
        <f>IF(ISERROR(VLOOKUP(D52,'ALL QUESTIONS'!B44:G171,3,FALSE)),"",(VLOOKUP(D52,'ALL QUESTIONS'!B44:G171,3,FALSE)))</f>
        <v/>
      </c>
      <c r="H52" s="274" t="str">
        <f>IF(ISERROR(VLOOKUP(D52,'ALL QUESTIONS'!B44:G171,5,FALSE)),"",(VLOOKUP(D52,'ALL QUESTIONS'!B44:G171,5,FALSE)))</f>
        <v/>
      </c>
      <c r="I52" s="120" t="str">
        <f>IF(ISERROR(VLOOKUP(D52,'ALL QUESTIONS'!B44:G171,6,FALSE)),"",(VLOOKUP(D52,'ALL QUESTIONS'!B44:G171,6,FALSE)))</f>
        <v/>
      </c>
      <c r="J52" s="544"/>
      <c r="K52" s="68"/>
    </row>
    <row r="53" spans="2:11" ht="150" customHeight="1">
      <c r="B53" s="69"/>
      <c r="C53" s="61"/>
      <c r="D53" s="118">
        <v>45</v>
      </c>
      <c r="E53" s="116" t="str">
        <f>IF(ISERROR(VLOOKUP(D53,'ALL QUESTIONS'!B45:G172,2,FALSE)),"",(VLOOKUP(D53,'ALL QUESTIONS'!B45:G172,2,FALSE)))</f>
        <v/>
      </c>
      <c r="F53" s="117" t="str">
        <f>IF(ISERROR(VLOOKUP(D53,'ALL QUESTIONS'!B45:G172,4,FALSE)),"",(VLOOKUP(D53,'ALL QUESTIONS'!B45:G172,4,FALSE)))</f>
        <v/>
      </c>
      <c r="G53" s="274" t="str">
        <f>IF(ISERROR(VLOOKUP(D53,'ALL QUESTIONS'!B45:G172,3,FALSE)),"",(VLOOKUP(D53,'ALL QUESTIONS'!B45:G172,3,FALSE)))</f>
        <v/>
      </c>
      <c r="H53" s="274" t="str">
        <f>IF(ISERROR(VLOOKUP(D53,'ALL QUESTIONS'!B45:G172,5,FALSE)),"",(VLOOKUP(D53,'ALL QUESTIONS'!B45:G172,5,FALSE)))</f>
        <v/>
      </c>
      <c r="I53" s="120" t="str">
        <f>IF(ISERROR(VLOOKUP(D53,'ALL QUESTIONS'!B45:G172,6,FALSE)),"",(VLOOKUP(D53,'ALL QUESTIONS'!B45:G172,6,FALSE)))</f>
        <v/>
      </c>
      <c r="J53" s="544"/>
      <c r="K53" s="68"/>
    </row>
    <row r="54" spans="2:11" ht="150" customHeight="1">
      <c r="B54" s="69"/>
      <c r="C54" s="61"/>
      <c r="D54" s="118">
        <v>46</v>
      </c>
      <c r="E54" s="116" t="str">
        <f>IF(ISERROR(VLOOKUP(D54,'ALL QUESTIONS'!B46:G173,2,FALSE)),"",(VLOOKUP(D54,'ALL QUESTIONS'!B46:G173,2,FALSE)))</f>
        <v/>
      </c>
      <c r="F54" s="117" t="str">
        <f>IF(ISERROR(VLOOKUP(D54,'ALL QUESTIONS'!B46:G173,4,FALSE)),"",(VLOOKUP(D54,'ALL QUESTIONS'!B46:G173,4,FALSE)))</f>
        <v/>
      </c>
      <c r="G54" s="274" t="str">
        <f>IF(ISERROR(VLOOKUP(D54,'ALL QUESTIONS'!B46:G173,3,FALSE)),"",(VLOOKUP(D54,'ALL QUESTIONS'!B46:G173,3,FALSE)))</f>
        <v/>
      </c>
      <c r="H54" s="274" t="str">
        <f>IF(ISERROR(VLOOKUP(D54,'ALL QUESTIONS'!B46:G173,5,FALSE)),"",(VLOOKUP(D54,'ALL QUESTIONS'!B46:G173,5,FALSE)))</f>
        <v/>
      </c>
      <c r="I54" s="120" t="str">
        <f>IF(ISERROR(VLOOKUP(D54,'ALL QUESTIONS'!B46:G173,6,FALSE)),"",(VLOOKUP(D54,'ALL QUESTIONS'!B46:G173,6,FALSE)))</f>
        <v/>
      </c>
      <c r="J54" s="544"/>
      <c r="K54" s="68"/>
    </row>
    <row r="55" spans="2:11" ht="150" customHeight="1">
      <c r="B55" s="69"/>
      <c r="C55" s="61"/>
      <c r="D55" s="118">
        <v>47</v>
      </c>
      <c r="E55" s="116" t="str">
        <f>IF(ISERROR(VLOOKUP(D55,'ALL QUESTIONS'!B47:G174,2,FALSE)),"",(VLOOKUP(D55,'ALL QUESTIONS'!B47:G174,2,FALSE)))</f>
        <v/>
      </c>
      <c r="F55" s="117" t="str">
        <f>IF(ISERROR(VLOOKUP(D55,'ALL QUESTIONS'!B47:G174,4,FALSE)),"",(VLOOKUP(D55,'ALL QUESTIONS'!B47:G174,4,FALSE)))</f>
        <v/>
      </c>
      <c r="G55" s="274" t="str">
        <f>IF(ISERROR(VLOOKUP(D55,'ALL QUESTIONS'!B47:G174,3,FALSE)),"",(VLOOKUP(D55,'ALL QUESTIONS'!B47:G174,3,FALSE)))</f>
        <v/>
      </c>
      <c r="H55" s="274" t="str">
        <f>IF(ISERROR(VLOOKUP(D55,'ALL QUESTIONS'!B47:G174,5,FALSE)),"",(VLOOKUP(D55,'ALL QUESTIONS'!B47:G174,5,FALSE)))</f>
        <v/>
      </c>
      <c r="I55" s="120" t="str">
        <f>IF(ISERROR(VLOOKUP(D55,'ALL QUESTIONS'!B47:G174,6,FALSE)),"",(VLOOKUP(D55,'ALL QUESTIONS'!B47:G174,6,FALSE)))</f>
        <v/>
      </c>
      <c r="J55" s="544"/>
      <c r="K55" s="68"/>
    </row>
    <row r="56" spans="2:11" ht="150" customHeight="1">
      <c r="B56" s="69"/>
      <c r="C56" s="61"/>
      <c r="D56" s="118">
        <v>48</v>
      </c>
      <c r="E56" s="116" t="str">
        <f>IF(ISERROR(VLOOKUP(D56,'ALL QUESTIONS'!B48:G175,2,FALSE)),"",(VLOOKUP(D56,'ALL QUESTIONS'!B48:G175,2,FALSE)))</f>
        <v/>
      </c>
      <c r="F56" s="117" t="str">
        <f>IF(ISERROR(VLOOKUP(D56,'ALL QUESTIONS'!B48:G175,4,FALSE)),"",(VLOOKUP(D56,'ALL QUESTIONS'!B48:G175,4,FALSE)))</f>
        <v/>
      </c>
      <c r="G56" s="274" t="str">
        <f>IF(ISERROR(VLOOKUP(D56,'ALL QUESTIONS'!B48:G175,3,FALSE)),"",(VLOOKUP(D56,'ALL QUESTIONS'!B48:G175,3,FALSE)))</f>
        <v/>
      </c>
      <c r="H56" s="274" t="str">
        <f>IF(ISERROR(VLOOKUP(D56,'ALL QUESTIONS'!B48:G175,5,FALSE)),"",(VLOOKUP(D56,'ALL QUESTIONS'!B48:G175,5,FALSE)))</f>
        <v/>
      </c>
      <c r="I56" s="120" t="str">
        <f>IF(ISERROR(VLOOKUP(D56,'ALL QUESTIONS'!B48:G175,6,FALSE)),"",(VLOOKUP(D56,'ALL QUESTIONS'!B48:G175,6,FALSE)))</f>
        <v/>
      </c>
      <c r="J56" s="544"/>
      <c r="K56" s="68"/>
    </row>
    <row r="57" spans="2:11" ht="150" customHeight="1">
      <c r="B57" s="69"/>
      <c r="C57" s="61"/>
      <c r="D57" s="118">
        <v>49</v>
      </c>
      <c r="E57" s="116" t="str">
        <f>IF(ISERROR(VLOOKUP(D57,'ALL QUESTIONS'!B49:G176,2,FALSE)),"",(VLOOKUP(D57,'ALL QUESTIONS'!B49:G176,2,FALSE)))</f>
        <v/>
      </c>
      <c r="F57" s="117" t="str">
        <f>IF(ISERROR(VLOOKUP(D57,'ALL QUESTIONS'!B49:G176,4,FALSE)),"",(VLOOKUP(D57,'ALL QUESTIONS'!B49:G176,4,FALSE)))</f>
        <v/>
      </c>
      <c r="G57" s="274" t="str">
        <f>IF(ISERROR(VLOOKUP(D57,'ALL QUESTIONS'!B49:G176,3,FALSE)),"",(VLOOKUP(D57,'ALL QUESTIONS'!B49:G176,3,FALSE)))</f>
        <v/>
      </c>
      <c r="H57" s="274" t="str">
        <f>IF(ISERROR(VLOOKUP(D57,'ALL QUESTIONS'!B49:G176,5,FALSE)),"",(VLOOKUP(D57,'ALL QUESTIONS'!B49:G176,5,FALSE)))</f>
        <v/>
      </c>
      <c r="I57" s="120" t="str">
        <f>IF(ISERROR(VLOOKUP(D57,'ALL QUESTIONS'!B49:G176,6,FALSE)),"",(VLOOKUP(D57,'ALL QUESTIONS'!B49:G176,6,FALSE)))</f>
        <v/>
      </c>
      <c r="J57" s="544"/>
      <c r="K57" s="68"/>
    </row>
    <row r="58" spans="2:11" ht="150" customHeight="1">
      <c r="B58" s="69"/>
      <c r="C58" s="61"/>
      <c r="D58" s="118">
        <v>50</v>
      </c>
      <c r="E58" s="116" t="str">
        <f>IF(ISERROR(VLOOKUP(D58,'ALL QUESTIONS'!B50:G177,2,FALSE)),"",(VLOOKUP(D58,'ALL QUESTIONS'!B50:G177,2,FALSE)))</f>
        <v/>
      </c>
      <c r="F58" s="117" t="str">
        <f>IF(ISERROR(VLOOKUP(D58,'ALL QUESTIONS'!B50:G177,4,FALSE)),"",(VLOOKUP(D58,'ALL QUESTIONS'!B50:G177,4,FALSE)))</f>
        <v/>
      </c>
      <c r="G58" s="274" t="str">
        <f>IF(ISERROR(VLOOKUP(D58,'ALL QUESTIONS'!B50:G177,3,FALSE)),"",(VLOOKUP(D58,'ALL QUESTIONS'!B50:G177,3,FALSE)))</f>
        <v/>
      </c>
      <c r="H58" s="274" t="str">
        <f>IF(ISERROR(VLOOKUP(D58,'ALL QUESTIONS'!B50:G177,5,FALSE)),"",(VLOOKUP(D58,'ALL QUESTIONS'!B50:G177,5,FALSE)))</f>
        <v/>
      </c>
      <c r="I58" s="120" t="str">
        <f>IF(ISERROR(VLOOKUP(D58,'ALL QUESTIONS'!B50:G177,6,FALSE)),"",(VLOOKUP(D58,'ALL QUESTIONS'!B50:G177,6,FALSE)))</f>
        <v/>
      </c>
      <c r="J58" s="544"/>
      <c r="K58" s="68"/>
    </row>
    <row r="59" spans="2:11" ht="150" customHeight="1">
      <c r="B59" s="69"/>
      <c r="C59" s="61"/>
      <c r="D59" s="118">
        <v>51</v>
      </c>
      <c r="E59" s="116" t="str">
        <f>IF(ISERROR(VLOOKUP(D59,'ALL QUESTIONS'!B51:G178,2,FALSE)),"",(VLOOKUP(D59,'ALL QUESTIONS'!B51:G178,2,FALSE)))</f>
        <v/>
      </c>
      <c r="F59" s="117" t="str">
        <f>IF(ISERROR(VLOOKUP(D59,'ALL QUESTIONS'!B51:G178,4,FALSE)),"",(VLOOKUP(D59,'ALL QUESTIONS'!B51:G178,4,FALSE)))</f>
        <v/>
      </c>
      <c r="G59" s="274" t="str">
        <f>IF(ISERROR(VLOOKUP(D59,'ALL QUESTIONS'!B51:G178,3,FALSE)),"",(VLOOKUP(D59,'ALL QUESTIONS'!B51:G178,3,FALSE)))</f>
        <v/>
      </c>
      <c r="H59" s="274" t="str">
        <f>IF(ISERROR(VLOOKUP(D59,'ALL QUESTIONS'!B51:G178,5,FALSE)),"",(VLOOKUP(D59,'ALL QUESTIONS'!B51:G178,5,FALSE)))</f>
        <v/>
      </c>
      <c r="I59" s="120" t="str">
        <f>IF(ISERROR(VLOOKUP(D59,'ALL QUESTIONS'!B51:G178,6,FALSE)),"",(VLOOKUP(D59,'ALL QUESTIONS'!B51:G178,6,FALSE)))</f>
        <v/>
      </c>
      <c r="J59" s="544"/>
      <c r="K59" s="68"/>
    </row>
    <row r="60" spans="2:11" ht="150" customHeight="1">
      <c r="B60" s="69"/>
      <c r="C60" s="61"/>
      <c r="D60" s="118">
        <v>52</v>
      </c>
      <c r="E60" s="116" t="str">
        <f>IF(ISERROR(VLOOKUP(D60,'ALL QUESTIONS'!B52:G179,2,FALSE)),"",(VLOOKUP(D60,'ALL QUESTIONS'!B52:G179,2,FALSE)))</f>
        <v/>
      </c>
      <c r="F60" s="117" t="str">
        <f>IF(ISERROR(VLOOKUP(D60,'ALL QUESTIONS'!B52:G179,4,FALSE)),"",(VLOOKUP(D60,'ALL QUESTIONS'!B52:G179,4,FALSE)))</f>
        <v/>
      </c>
      <c r="G60" s="274" t="str">
        <f>IF(ISERROR(VLOOKUP(D60,'ALL QUESTIONS'!B52:G179,3,FALSE)),"",(VLOOKUP(D60,'ALL QUESTIONS'!B52:G179,3,FALSE)))</f>
        <v/>
      </c>
      <c r="H60" s="274" t="str">
        <f>IF(ISERROR(VLOOKUP(D60,'ALL QUESTIONS'!B52:G179,5,FALSE)),"",(VLOOKUP(D60,'ALL QUESTIONS'!B52:G179,5,FALSE)))</f>
        <v/>
      </c>
      <c r="I60" s="120" t="str">
        <f>IF(ISERROR(VLOOKUP(D60,'ALL QUESTIONS'!B52:G179,6,FALSE)),"",(VLOOKUP(D60,'ALL QUESTIONS'!B52:G179,6,FALSE)))</f>
        <v/>
      </c>
      <c r="J60" s="544"/>
      <c r="K60" s="68"/>
    </row>
    <row r="61" spans="2:11" ht="150" customHeight="1">
      <c r="B61" s="69"/>
      <c r="C61" s="61"/>
      <c r="D61" s="118">
        <v>53</v>
      </c>
      <c r="E61" s="116" t="str">
        <f>IF(ISERROR(VLOOKUP(D61,'ALL QUESTIONS'!B53:G180,2,FALSE)),"",(VLOOKUP(D61,'ALL QUESTIONS'!B53:G180,2,FALSE)))</f>
        <v/>
      </c>
      <c r="F61" s="117" t="str">
        <f>IF(ISERROR(VLOOKUP(D61,'ALL QUESTIONS'!B53:G180,4,FALSE)),"",(VLOOKUP(D61,'ALL QUESTIONS'!B53:G180,4,FALSE)))</f>
        <v/>
      </c>
      <c r="G61" s="274" t="str">
        <f>IF(ISERROR(VLOOKUP(D61,'ALL QUESTIONS'!B53:G180,3,FALSE)),"",(VLOOKUP(D61,'ALL QUESTIONS'!B53:G180,3,FALSE)))</f>
        <v/>
      </c>
      <c r="H61" s="274" t="str">
        <f>IF(ISERROR(VLOOKUP(D61,'ALL QUESTIONS'!B53:G180,5,FALSE)),"",(VLOOKUP(D61,'ALL QUESTIONS'!B53:G180,5,FALSE)))</f>
        <v/>
      </c>
      <c r="I61" s="120" t="str">
        <f>IF(ISERROR(VLOOKUP(D61,'ALL QUESTIONS'!B53:G180,6,FALSE)),"",(VLOOKUP(D61,'ALL QUESTIONS'!B53:G180,6,FALSE)))</f>
        <v/>
      </c>
      <c r="J61" s="544"/>
      <c r="K61" s="68"/>
    </row>
    <row r="62" spans="2:11" ht="150" customHeight="1">
      <c r="B62" s="69"/>
      <c r="C62" s="61"/>
      <c r="D62" s="118">
        <v>54</v>
      </c>
      <c r="E62" s="116" t="str">
        <f>IF(ISERROR(VLOOKUP(D62,'ALL QUESTIONS'!B54:G181,2,FALSE)),"",(VLOOKUP(D62,'ALL QUESTIONS'!B54:G181,2,FALSE)))</f>
        <v/>
      </c>
      <c r="F62" s="117" t="str">
        <f>IF(ISERROR(VLOOKUP(D62,'ALL QUESTIONS'!B54:G181,4,FALSE)),"",(VLOOKUP(D62,'ALL QUESTIONS'!B54:G181,4,FALSE)))</f>
        <v/>
      </c>
      <c r="G62" s="274" t="str">
        <f>IF(ISERROR(VLOOKUP(D62,'ALL QUESTIONS'!B54:G181,3,FALSE)),"",(VLOOKUP(D62,'ALL QUESTIONS'!B54:G181,3,FALSE)))</f>
        <v/>
      </c>
      <c r="H62" s="274" t="str">
        <f>IF(ISERROR(VLOOKUP(D62,'ALL QUESTIONS'!B54:G181,5,FALSE)),"",(VLOOKUP(D62,'ALL QUESTIONS'!B54:G181,5,FALSE)))</f>
        <v/>
      </c>
      <c r="I62" s="120" t="str">
        <f>IF(ISERROR(VLOOKUP(D62,'ALL QUESTIONS'!B54:G181,6,FALSE)),"",(VLOOKUP(D62,'ALL QUESTIONS'!B54:G181,6,FALSE)))</f>
        <v/>
      </c>
      <c r="J62" s="544"/>
      <c r="K62" s="68"/>
    </row>
    <row r="63" spans="2:11" ht="150" customHeight="1">
      <c r="B63" s="69"/>
      <c r="C63" s="61"/>
      <c r="D63" s="118">
        <v>55</v>
      </c>
      <c r="E63" s="116" t="str">
        <f>IF(ISERROR(VLOOKUP(D63,'ALL QUESTIONS'!B55:G182,2,FALSE)),"",(VLOOKUP(D63,'ALL QUESTIONS'!B55:G182,2,FALSE)))</f>
        <v/>
      </c>
      <c r="F63" s="117" t="str">
        <f>IF(ISERROR(VLOOKUP(D63,'ALL QUESTIONS'!B55:G182,4,FALSE)),"",(VLOOKUP(D63,'ALL QUESTIONS'!B55:G182,4,FALSE)))</f>
        <v/>
      </c>
      <c r="G63" s="274" t="str">
        <f>IF(ISERROR(VLOOKUP(D63,'ALL QUESTIONS'!B55:G182,3,FALSE)),"",(VLOOKUP(D63,'ALL QUESTIONS'!B55:G182,3,FALSE)))</f>
        <v/>
      </c>
      <c r="H63" s="274" t="str">
        <f>IF(ISERROR(VLOOKUP(D63,'ALL QUESTIONS'!B55:G182,5,FALSE)),"",(VLOOKUP(D63,'ALL QUESTIONS'!B55:G182,5,FALSE)))</f>
        <v/>
      </c>
      <c r="I63" s="120" t="str">
        <f>IF(ISERROR(VLOOKUP(D63,'ALL QUESTIONS'!B55:G182,6,FALSE)),"",(VLOOKUP(D63,'ALL QUESTIONS'!B55:G182,6,FALSE)))</f>
        <v/>
      </c>
      <c r="J63" s="544"/>
      <c r="K63" s="68"/>
    </row>
    <row r="64" spans="2:11" ht="150" customHeight="1">
      <c r="B64" s="69"/>
      <c r="C64" s="61"/>
      <c r="D64" s="118">
        <v>56</v>
      </c>
      <c r="E64" s="116" t="str">
        <f>IF(ISERROR(VLOOKUP(D64,'ALL QUESTIONS'!B56:G183,2,FALSE)),"",(VLOOKUP(D64,'ALL QUESTIONS'!B56:G183,2,FALSE)))</f>
        <v/>
      </c>
      <c r="F64" s="117" t="str">
        <f>IF(ISERROR(VLOOKUP(D64,'ALL QUESTIONS'!B56:G183,4,FALSE)),"",(VLOOKUP(D64,'ALL QUESTIONS'!B56:G183,4,FALSE)))</f>
        <v/>
      </c>
      <c r="G64" s="274" t="str">
        <f>IF(ISERROR(VLOOKUP(D64,'ALL QUESTIONS'!B56:G183,3,FALSE)),"",(VLOOKUP(D64,'ALL QUESTIONS'!B56:G183,3,FALSE)))</f>
        <v/>
      </c>
      <c r="H64" s="274" t="str">
        <f>IF(ISERROR(VLOOKUP(D64,'ALL QUESTIONS'!B56:G183,5,FALSE)),"",(VLOOKUP(D64,'ALL QUESTIONS'!B56:G183,5,FALSE)))</f>
        <v/>
      </c>
      <c r="I64" s="120" t="str">
        <f>IF(ISERROR(VLOOKUP(D64,'ALL QUESTIONS'!B56:G183,6,FALSE)),"",(VLOOKUP(D64,'ALL QUESTIONS'!B56:G183,6,FALSE)))</f>
        <v/>
      </c>
      <c r="J64" s="544"/>
      <c r="K64" s="68"/>
    </row>
    <row r="65" spans="2:11" ht="150" customHeight="1">
      <c r="B65" s="69"/>
      <c r="C65" s="61"/>
      <c r="D65" s="118">
        <v>57</v>
      </c>
      <c r="E65" s="116" t="str">
        <f>IF(ISERROR(VLOOKUP(D65,'ALL QUESTIONS'!B57:G184,2,FALSE)),"",(VLOOKUP(D65,'ALL QUESTIONS'!B57:G184,2,FALSE)))</f>
        <v/>
      </c>
      <c r="F65" s="117" t="str">
        <f>IF(ISERROR(VLOOKUP(D65,'ALL QUESTIONS'!B57:G184,4,FALSE)),"",(VLOOKUP(D65,'ALL QUESTIONS'!B57:G184,4,FALSE)))</f>
        <v/>
      </c>
      <c r="G65" s="274" t="str">
        <f>IF(ISERROR(VLOOKUP(D65,'ALL QUESTIONS'!B57:G184,3,FALSE)),"",(VLOOKUP(D65,'ALL QUESTIONS'!B57:G184,3,FALSE)))</f>
        <v/>
      </c>
      <c r="H65" s="274" t="str">
        <f>IF(ISERROR(VLOOKUP(D65,'ALL QUESTIONS'!B57:G184,5,FALSE)),"",(VLOOKUP(D65,'ALL QUESTIONS'!B57:G184,5,FALSE)))</f>
        <v/>
      </c>
      <c r="I65" s="120" t="str">
        <f>IF(ISERROR(VLOOKUP(D65,'ALL QUESTIONS'!B57:G184,6,FALSE)),"",(VLOOKUP(D65,'ALL QUESTIONS'!B57:G184,6,FALSE)))</f>
        <v/>
      </c>
      <c r="J65" s="544"/>
      <c r="K65" s="68"/>
    </row>
    <row r="66" spans="2:11" ht="150" customHeight="1">
      <c r="B66" s="69"/>
      <c r="C66" s="61"/>
      <c r="D66" s="118">
        <v>58</v>
      </c>
      <c r="E66" s="116" t="str">
        <f>IF(ISERROR(VLOOKUP(D66,'ALL QUESTIONS'!B58:G185,2,FALSE)),"",(VLOOKUP(D66,'ALL QUESTIONS'!B58:G185,2,FALSE)))</f>
        <v/>
      </c>
      <c r="F66" s="117" t="str">
        <f>IF(ISERROR(VLOOKUP(D66,'ALL QUESTIONS'!B58:G185,4,FALSE)),"",(VLOOKUP(D66,'ALL QUESTIONS'!B58:G185,4,FALSE)))</f>
        <v/>
      </c>
      <c r="G66" s="274" t="str">
        <f>IF(ISERROR(VLOOKUP(D66,'ALL QUESTIONS'!B58:G185,3,FALSE)),"",(VLOOKUP(D66,'ALL QUESTIONS'!B58:G185,3,FALSE)))</f>
        <v/>
      </c>
      <c r="H66" s="274" t="str">
        <f>IF(ISERROR(VLOOKUP(D66,'ALL QUESTIONS'!B58:G185,5,FALSE)),"",(VLOOKUP(D66,'ALL QUESTIONS'!B58:G185,5,FALSE)))</f>
        <v/>
      </c>
      <c r="I66" s="120" t="str">
        <f>IF(ISERROR(VLOOKUP(D66,'ALL QUESTIONS'!B58:G185,6,FALSE)),"",(VLOOKUP(D66,'ALL QUESTIONS'!B58:G185,6,FALSE)))</f>
        <v/>
      </c>
      <c r="J66" s="544"/>
      <c r="K66" s="68"/>
    </row>
    <row r="67" spans="2:11" ht="150" customHeight="1">
      <c r="B67" s="69"/>
      <c r="C67" s="61"/>
      <c r="D67" s="118">
        <v>59</v>
      </c>
      <c r="E67" s="116" t="str">
        <f>IF(ISERROR(VLOOKUP(D67,'ALL QUESTIONS'!B59:G186,2,FALSE)),"",(VLOOKUP(D67,'ALL QUESTIONS'!B59:G186,2,FALSE)))</f>
        <v/>
      </c>
      <c r="F67" s="117" t="str">
        <f>IF(ISERROR(VLOOKUP(D67,'ALL QUESTIONS'!B59:G186,4,FALSE)),"",(VLOOKUP(D67,'ALL QUESTIONS'!B59:G186,4,FALSE)))</f>
        <v/>
      </c>
      <c r="G67" s="274" t="str">
        <f>IF(ISERROR(VLOOKUP(D67,'ALL QUESTIONS'!B59:G186,3,FALSE)),"",(VLOOKUP(D67,'ALL QUESTIONS'!B59:G186,3,FALSE)))</f>
        <v/>
      </c>
      <c r="H67" s="274" t="str">
        <f>IF(ISERROR(VLOOKUP(D67,'ALL QUESTIONS'!B59:G186,5,FALSE)),"",(VLOOKUP(D67,'ALL QUESTIONS'!B59:G186,5,FALSE)))</f>
        <v/>
      </c>
      <c r="I67" s="120" t="str">
        <f>IF(ISERROR(VLOOKUP(D67,'ALL QUESTIONS'!B59:G186,6,FALSE)),"",(VLOOKUP(D67,'ALL QUESTIONS'!B59:G186,6,FALSE)))</f>
        <v/>
      </c>
      <c r="J67" s="544"/>
      <c r="K67" s="68"/>
    </row>
    <row r="68" spans="2:11" ht="150" customHeight="1">
      <c r="B68" s="69"/>
      <c r="C68" s="61"/>
      <c r="D68" s="118">
        <v>60</v>
      </c>
      <c r="E68" s="116" t="str">
        <f>IF(ISERROR(VLOOKUP(D68,'ALL QUESTIONS'!B60:G187,2,FALSE)),"",(VLOOKUP(D68,'ALL QUESTIONS'!B60:G187,2,FALSE)))</f>
        <v/>
      </c>
      <c r="F68" s="117" t="str">
        <f>IF(ISERROR(VLOOKUP(D68,'ALL QUESTIONS'!B60:G187,4,FALSE)),"",(VLOOKUP(D68,'ALL QUESTIONS'!B60:G187,4,FALSE)))</f>
        <v/>
      </c>
      <c r="G68" s="274" t="str">
        <f>IF(ISERROR(VLOOKUP(D68,'ALL QUESTIONS'!B60:G187,3,FALSE)),"",(VLOOKUP(D68,'ALL QUESTIONS'!B60:G187,3,FALSE)))</f>
        <v/>
      </c>
      <c r="H68" s="274" t="str">
        <f>IF(ISERROR(VLOOKUP(D68,'ALL QUESTIONS'!B60:G187,5,FALSE)),"",(VLOOKUP(D68,'ALL QUESTIONS'!B60:G187,5,FALSE)))</f>
        <v/>
      </c>
      <c r="I68" s="120" t="str">
        <f>IF(ISERROR(VLOOKUP(D68,'ALL QUESTIONS'!B60:G187,6,FALSE)),"",(VLOOKUP(D68,'ALL QUESTIONS'!B60:G187,6,FALSE)))</f>
        <v/>
      </c>
      <c r="J68" s="544"/>
      <c r="K68" s="68"/>
    </row>
    <row r="69" spans="2:11" ht="150" customHeight="1">
      <c r="B69" s="69"/>
      <c r="C69" s="61"/>
      <c r="D69" s="118">
        <v>61</v>
      </c>
      <c r="E69" s="116" t="str">
        <f>IF(ISERROR(VLOOKUP(D69,'ALL QUESTIONS'!B61:G188,2,FALSE)),"",(VLOOKUP(D69,'ALL QUESTIONS'!B61:G188,2,FALSE)))</f>
        <v/>
      </c>
      <c r="F69" s="117" t="str">
        <f>IF(ISERROR(VLOOKUP(D69,'ALL QUESTIONS'!B61:G188,4,FALSE)),"",(VLOOKUP(D69,'ALL QUESTIONS'!B61:G188,4,FALSE)))</f>
        <v/>
      </c>
      <c r="G69" s="274" t="str">
        <f>IF(ISERROR(VLOOKUP(D69,'ALL QUESTIONS'!B61:G188,3,FALSE)),"",(VLOOKUP(D69,'ALL QUESTIONS'!B61:G188,3,FALSE)))</f>
        <v/>
      </c>
      <c r="H69" s="274" t="str">
        <f>IF(ISERROR(VLOOKUP(D69,'ALL QUESTIONS'!B61:G188,5,FALSE)),"",(VLOOKUP(D69,'ALL QUESTIONS'!B61:G188,5,FALSE)))</f>
        <v/>
      </c>
      <c r="I69" s="120" t="str">
        <f>IF(ISERROR(VLOOKUP(D69,'ALL QUESTIONS'!B61:G188,6,FALSE)),"",(VLOOKUP(D69,'ALL QUESTIONS'!B61:G188,6,FALSE)))</f>
        <v/>
      </c>
      <c r="J69" s="544"/>
      <c r="K69" s="68"/>
    </row>
    <row r="70" spans="2:11" ht="150" customHeight="1">
      <c r="B70" s="69"/>
      <c r="C70" s="61"/>
      <c r="D70" s="118">
        <v>62</v>
      </c>
      <c r="E70" s="116" t="str">
        <f>IF(ISERROR(VLOOKUP(D70,'ALL QUESTIONS'!B62:G189,2,FALSE)),"",(VLOOKUP(D70,'ALL QUESTIONS'!B62:G189,2,FALSE)))</f>
        <v/>
      </c>
      <c r="F70" s="117" t="str">
        <f>IF(ISERROR(VLOOKUP(D70,'ALL QUESTIONS'!B62:G189,4,FALSE)),"",(VLOOKUP(D70,'ALL QUESTIONS'!B62:G189,4,FALSE)))</f>
        <v/>
      </c>
      <c r="G70" s="274" t="str">
        <f>IF(ISERROR(VLOOKUP(D70,'ALL QUESTIONS'!B62:G189,3,FALSE)),"",(VLOOKUP(D70,'ALL QUESTIONS'!B62:G189,3,FALSE)))</f>
        <v/>
      </c>
      <c r="H70" s="274" t="str">
        <f>IF(ISERROR(VLOOKUP(D70,'ALL QUESTIONS'!B62:G189,5,FALSE)),"",(VLOOKUP(D70,'ALL QUESTIONS'!B62:G189,5,FALSE)))</f>
        <v/>
      </c>
      <c r="I70" s="120" t="str">
        <f>IF(ISERROR(VLOOKUP(D70,'ALL QUESTIONS'!B62:G189,6,FALSE)),"",(VLOOKUP(D70,'ALL QUESTIONS'!B62:G189,6,FALSE)))</f>
        <v/>
      </c>
      <c r="J70" s="544"/>
      <c r="K70" s="68"/>
    </row>
    <row r="71" spans="2:11" ht="150" customHeight="1">
      <c r="B71" s="69"/>
      <c r="C71" s="61"/>
      <c r="D71" s="118">
        <v>63</v>
      </c>
      <c r="E71" s="116" t="str">
        <f>IF(ISERROR(VLOOKUP(D71,'ALL QUESTIONS'!B63:G190,2,FALSE)),"",(VLOOKUP(D71,'ALL QUESTIONS'!B63:G190,2,FALSE)))</f>
        <v/>
      </c>
      <c r="F71" s="117" t="str">
        <f>IF(ISERROR(VLOOKUP(D71,'ALL QUESTIONS'!B63:G190,4,FALSE)),"",(VLOOKUP(D71,'ALL QUESTIONS'!B63:G190,4,FALSE)))</f>
        <v/>
      </c>
      <c r="G71" s="274" t="str">
        <f>IF(ISERROR(VLOOKUP(D71,'ALL QUESTIONS'!B63:G190,3,FALSE)),"",(VLOOKUP(D71,'ALL QUESTIONS'!B63:G190,3,FALSE)))</f>
        <v/>
      </c>
      <c r="H71" s="274" t="str">
        <f>IF(ISERROR(VLOOKUP(D71,'ALL QUESTIONS'!B63:G190,5,FALSE)),"",(VLOOKUP(D71,'ALL QUESTIONS'!B63:G190,5,FALSE)))</f>
        <v/>
      </c>
      <c r="I71" s="120" t="str">
        <f>IF(ISERROR(VLOOKUP(D71,'ALL QUESTIONS'!B63:G190,6,FALSE)),"",(VLOOKUP(D71,'ALL QUESTIONS'!B63:G190,6,FALSE)))</f>
        <v/>
      </c>
      <c r="J71" s="544"/>
      <c r="K71" s="68"/>
    </row>
    <row r="72" spans="2:11" ht="150" customHeight="1">
      <c r="B72" s="69"/>
      <c r="C72" s="61"/>
      <c r="D72" s="118">
        <v>64</v>
      </c>
      <c r="E72" s="116" t="str">
        <f>IF(ISERROR(VLOOKUP(D72,'ALL QUESTIONS'!B64:G191,2,FALSE)),"",(VLOOKUP(D72,'ALL QUESTIONS'!B64:G191,2,FALSE)))</f>
        <v/>
      </c>
      <c r="F72" s="117" t="str">
        <f>IF(ISERROR(VLOOKUP(D72,'ALL QUESTIONS'!B64:G191,4,FALSE)),"",(VLOOKUP(D72,'ALL QUESTIONS'!B64:G191,4,FALSE)))</f>
        <v/>
      </c>
      <c r="G72" s="274" t="str">
        <f>IF(ISERROR(VLOOKUP(D72,'ALL QUESTIONS'!B64:G191,3,FALSE)),"",(VLOOKUP(D72,'ALL QUESTIONS'!B64:G191,3,FALSE)))</f>
        <v/>
      </c>
      <c r="H72" s="274" t="str">
        <f>IF(ISERROR(VLOOKUP(D72,'ALL QUESTIONS'!B64:G191,5,FALSE)),"",(VLOOKUP(D72,'ALL QUESTIONS'!B64:G191,5,FALSE)))</f>
        <v/>
      </c>
      <c r="I72" s="120" t="str">
        <f>IF(ISERROR(VLOOKUP(D72,'ALL QUESTIONS'!B64:G191,6,FALSE)),"",(VLOOKUP(D72,'ALL QUESTIONS'!B64:G191,6,FALSE)))</f>
        <v/>
      </c>
      <c r="J72" s="544"/>
      <c r="K72" s="68"/>
    </row>
    <row r="73" spans="2:11" ht="150" customHeight="1">
      <c r="B73" s="69"/>
      <c r="C73" s="61"/>
      <c r="D73" s="118">
        <v>65</v>
      </c>
      <c r="E73" s="116" t="str">
        <f>IF(ISERROR(VLOOKUP(D73,'ALL QUESTIONS'!B65:G192,2,FALSE)),"",(VLOOKUP(D73,'ALL QUESTIONS'!B65:G192,2,FALSE)))</f>
        <v/>
      </c>
      <c r="F73" s="117" t="str">
        <f>IF(ISERROR(VLOOKUP(D73,'ALL QUESTIONS'!B65:G192,4,FALSE)),"",(VLOOKUP(D73,'ALL QUESTIONS'!B65:G192,4,FALSE)))</f>
        <v/>
      </c>
      <c r="G73" s="274" t="str">
        <f>IF(ISERROR(VLOOKUP(D73,'ALL QUESTIONS'!B65:G192,3,FALSE)),"",(VLOOKUP(D73,'ALL QUESTIONS'!B65:G192,3,FALSE)))</f>
        <v/>
      </c>
      <c r="H73" s="274" t="str">
        <f>IF(ISERROR(VLOOKUP(D73,'ALL QUESTIONS'!B65:G192,5,FALSE)),"",(VLOOKUP(D73,'ALL QUESTIONS'!B65:G192,5,FALSE)))</f>
        <v/>
      </c>
      <c r="I73" s="120" t="str">
        <f>IF(ISERROR(VLOOKUP(D73,'ALL QUESTIONS'!B65:G192,6,FALSE)),"",(VLOOKUP(D73,'ALL QUESTIONS'!B65:G192,6,FALSE)))</f>
        <v/>
      </c>
      <c r="J73" s="544"/>
      <c r="K73" s="68"/>
    </row>
    <row r="74" spans="2:11" ht="150" customHeight="1">
      <c r="B74" s="69"/>
      <c r="C74" s="61"/>
      <c r="D74" s="118">
        <v>66</v>
      </c>
      <c r="E74" s="116" t="str">
        <f>IF(ISERROR(VLOOKUP(D74,'ALL QUESTIONS'!B66:G193,2,FALSE)),"",(VLOOKUP(D74,'ALL QUESTIONS'!B66:G193,2,FALSE)))</f>
        <v/>
      </c>
      <c r="F74" s="117" t="str">
        <f>IF(ISERROR(VLOOKUP(D74,'ALL QUESTIONS'!B66:G193,4,FALSE)),"",(VLOOKUP(D74,'ALL QUESTIONS'!B66:G193,4,FALSE)))</f>
        <v/>
      </c>
      <c r="G74" s="274" t="str">
        <f>IF(ISERROR(VLOOKUP(D74,'ALL QUESTIONS'!B66:G193,3,FALSE)),"",(VLOOKUP(D74,'ALL QUESTIONS'!B66:G193,3,FALSE)))</f>
        <v/>
      </c>
      <c r="H74" s="274" t="str">
        <f>IF(ISERROR(VLOOKUP(D74,'ALL QUESTIONS'!B66:G193,5,FALSE)),"",(VLOOKUP(D74,'ALL QUESTIONS'!B66:G193,5,FALSE)))</f>
        <v/>
      </c>
      <c r="I74" s="120" t="str">
        <f>IF(ISERROR(VLOOKUP(D74,'ALL QUESTIONS'!B66:G193,6,FALSE)),"",(VLOOKUP(D74,'ALL QUESTIONS'!B66:G193,6,FALSE)))</f>
        <v/>
      </c>
      <c r="J74" s="544"/>
      <c r="K74" s="68"/>
    </row>
    <row r="75" spans="2:11" ht="150" customHeight="1">
      <c r="B75" s="69"/>
      <c r="C75" s="61"/>
      <c r="D75" s="118">
        <v>67</v>
      </c>
      <c r="E75" s="116" t="str">
        <f>IF(ISERROR(VLOOKUP(D75,'ALL QUESTIONS'!B67:G194,2,FALSE)),"",(VLOOKUP(D75,'ALL QUESTIONS'!B67:G194,2,FALSE)))</f>
        <v/>
      </c>
      <c r="F75" s="117" t="str">
        <f>IF(ISERROR(VLOOKUP(D75,'ALL QUESTIONS'!B67:G194,4,FALSE)),"",(VLOOKUP(D75,'ALL QUESTIONS'!B67:G194,4,FALSE)))</f>
        <v/>
      </c>
      <c r="G75" s="274" t="str">
        <f>IF(ISERROR(VLOOKUP(D75,'ALL QUESTIONS'!B67:G194,3,FALSE)),"",(VLOOKUP(D75,'ALL QUESTIONS'!B67:G194,3,FALSE)))</f>
        <v/>
      </c>
      <c r="H75" s="274" t="str">
        <f>IF(ISERROR(VLOOKUP(D75,'ALL QUESTIONS'!B67:G194,5,FALSE)),"",(VLOOKUP(D75,'ALL QUESTIONS'!B67:G194,5,FALSE)))</f>
        <v/>
      </c>
      <c r="I75" s="120" t="str">
        <f>IF(ISERROR(VLOOKUP(D75,'ALL QUESTIONS'!B67:G194,6,FALSE)),"",(VLOOKUP(D75,'ALL QUESTIONS'!B67:G194,6,FALSE)))</f>
        <v/>
      </c>
      <c r="J75" s="544"/>
      <c r="K75" s="68"/>
    </row>
    <row r="76" spans="2:11" ht="150" customHeight="1">
      <c r="B76" s="69"/>
      <c r="C76" s="61"/>
      <c r="D76" s="118">
        <v>68</v>
      </c>
      <c r="E76" s="116" t="str">
        <f>IF(ISERROR(VLOOKUP(D76,'ALL QUESTIONS'!B68:G195,2,FALSE)),"",(VLOOKUP(D76,'ALL QUESTIONS'!B68:G195,2,FALSE)))</f>
        <v/>
      </c>
      <c r="F76" s="117" t="str">
        <f>IF(ISERROR(VLOOKUP(D76,'ALL QUESTIONS'!B68:G195,4,FALSE)),"",(VLOOKUP(D76,'ALL QUESTIONS'!B68:G195,4,FALSE)))</f>
        <v/>
      </c>
      <c r="G76" s="274" t="str">
        <f>IF(ISERROR(VLOOKUP(D76,'ALL QUESTIONS'!B68:G195,3,FALSE)),"",(VLOOKUP(D76,'ALL QUESTIONS'!B68:G195,3,FALSE)))</f>
        <v/>
      </c>
      <c r="H76" s="274" t="str">
        <f>IF(ISERROR(VLOOKUP(D76,'ALL QUESTIONS'!B68:G195,5,FALSE)),"",(VLOOKUP(D76,'ALL QUESTIONS'!B68:G195,5,FALSE)))</f>
        <v/>
      </c>
      <c r="I76" s="120" t="str">
        <f>IF(ISERROR(VLOOKUP(D76,'ALL QUESTIONS'!B68:G195,6,FALSE)),"",(VLOOKUP(D76,'ALL QUESTIONS'!B68:G195,6,FALSE)))</f>
        <v/>
      </c>
      <c r="J76" s="544"/>
      <c r="K76" s="68"/>
    </row>
    <row r="77" spans="2:11" ht="150" customHeight="1">
      <c r="B77" s="69"/>
      <c r="C77" s="61"/>
      <c r="D77" s="118">
        <v>69</v>
      </c>
      <c r="E77" s="116" t="str">
        <f>IF(ISERROR(VLOOKUP(D77,'ALL QUESTIONS'!B69:G196,2,FALSE)),"",(VLOOKUP(D77,'ALL QUESTIONS'!B69:G196,2,FALSE)))</f>
        <v/>
      </c>
      <c r="F77" s="117" t="str">
        <f>IF(ISERROR(VLOOKUP(D77,'ALL QUESTIONS'!B69:G196,4,FALSE)),"",(VLOOKUP(D77,'ALL QUESTIONS'!B69:G196,4,FALSE)))</f>
        <v/>
      </c>
      <c r="G77" s="274" t="str">
        <f>IF(ISERROR(VLOOKUP(D77,'ALL QUESTIONS'!B69:G196,3,FALSE)),"",(VLOOKUP(D77,'ALL QUESTIONS'!B69:G196,3,FALSE)))</f>
        <v/>
      </c>
      <c r="H77" s="274" t="str">
        <f>IF(ISERROR(VLOOKUP(D77,'ALL QUESTIONS'!B69:G196,5,FALSE)),"",(VLOOKUP(D77,'ALL QUESTIONS'!B69:G196,5,FALSE)))</f>
        <v/>
      </c>
      <c r="I77" s="120" t="str">
        <f>IF(ISERROR(VLOOKUP(D77,'ALL QUESTIONS'!B69:G196,6,FALSE)),"",(VLOOKUP(D77,'ALL QUESTIONS'!B69:G196,6,FALSE)))</f>
        <v/>
      </c>
      <c r="J77" s="544"/>
      <c r="K77" s="68"/>
    </row>
    <row r="78" spans="2:11" ht="150" customHeight="1">
      <c r="B78" s="69"/>
      <c r="C78" s="61"/>
      <c r="D78" s="118">
        <v>70</v>
      </c>
      <c r="E78" s="116" t="str">
        <f>IF(ISERROR(VLOOKUP(D78,'ALL QUESTIONS'!B70:G197,2,FALSE)),"",(VLOOKUP(D78,'ALL QUESTIONS'!B70:G197,2,FALSE)))</f>
        <v/>
      </c>
      <c r="F78" s="117" t="str">
        <f>IF(ISERROR(VLOOKUP(D78,'ALL QUESTIONS'!B70:G197,4,FALSE)),"",(VLOOKUP(D78,'ALL QUESTIONS'!B70:G197,4,FALSE)))</f>
        <v/>
      </c>
      <c r="G78" s="274" t="str">
        <f>IF(ISERROR(VLOOKUP(D78,'ALL QUESTIONS'!B70:G197,3,FALSE)),"",(VLOOKUP(D78,'ALL QUESTIONS'!B70:G197,3,FALSE)))</f>
        <v/>
      </c>
      <c r="H78" s="274" t="str">
        <f>IF(ISERROR(VLOOKUP(D78,'ALL QUESTIONS'!B70:G197,5,FALSE)),"",(VLOOKUP(D78,'ALL QUESTIONS'!B70:G197,5,FALSE)))</f>
        <v/>
      </c>
      <c r="I78" s="120" t="str">
        <f>IF(ISERROR(VLOOKUP(D78,'ALL QUESTIONS'!B70:G197,6,FALSE)),"",(VLOOKUP(D78,'ALL QUESTIONS'!B70:G197,6,FALSE)))</f>
        <v/>
      </c>
      <c r="J78" s="544"/>
      <c r="K78" s="68"/>
    </row>
    <row r="79" spans="2:11" ht="150" customHeight="1">
      <c r="B79" s="69"/>
      <c r="C79" s="61"/>
      <c r="D79" s="118">
        <v>71</v>
      </c>
      <c r="E79" s="116" t="str">
        <f>IF(ISERROR(VLOOKUP(D79,'ALL QUESTIONS'!B71:G198,2,FALSE)),"",(VLOOKUP(D79,'ALL QUESTIONS'!B71:G198,2,FALSE)))</f>
        <v/>
      </c>
      <c r="F79" s="117" t="str">
        <f>IF(ISERROR(VLOOKUP(D79,'ALL QUESTIONS'!B71:G198,4,FALSE)),"",(VLOOKUP(D79,'ALL QUESTIONS'!B71:G198,4,FALSE)))</f>
        <v/>
      </c>
      <c r="G79" s="274" t="str">
        <f>IF(ISERROR(VLOOKUP(D79,'ALL QUESTIONS'!B71:G198,3,FALSE)),"",(VLOOKUP(D79,'ALL QUESTIONS'!B71:G198,3,FALSE)))</f>
        <v/>
      </c>
      <c r="H79" s="274" t="str">
        <f>IF(ISERROR(VLOOKUP(D79,'ALL QUESTIONS'!B71:G198,5,FALSE)),"",(VLOOKUP(D79,'ALL QUESTIONS'!B71:G198,5,FALSE)))</f>
        <v/>
      </c>
      <c r="I79" s="120" t="str">
        <f>IF(ISERROR(VLOOKUP(D79,'ALL QUESTIONS'!B71:G198,6,FALSE)),"",(VLOOKUP(D79,'ALL QUESTIONS'!B71:G198,6,FALSE)))</f>
        <v/>
      </c>
      <c r="J79" s="544"/>
      <c r="K79" s="68"/>
    </row>
    <row r="80" spans="2:11" ht="150" customHeight="1">
      <c r="B80" s="69"/>
      <c r="C80" s="61"/>
      <c r="D80" s="118">
        <v>72</v>
      </c>
      <c r="E80" s="116" t="str">
        <f>IF(ISERROR(VLOOKUP(D80,'ALL QUESTIONS'!B72:G199,2,FALSE)),"",(VLOOKUP(D80,'ALL QUESTIONS'!B72:G199,2,FALSE)))</f>
        <v/>
      </c>
      <c r="F80" s="117" t="str">
        <f>IF(ISERROR(VLOOKUP(D80,'ALL QUESTIONS'!B72:G199,4,FALSE)),"",(VLOOKUP(D80,'ALL QUESTIONS'!B72:G199,4,FALSE)))</f>
        <v/>
      </c>
      <c r="G80" s="274" t="str">
        <f>IF(ISERROR(VLOOKUP(D80,'ALL QUESTIONS'!B72:G199,3,FALSE)),"",(VLOOKUP(D80,'ALL QUESTIONS'!B72:G199,3,FALSE)))</f>
        <v/>
      </c>
      <c r="H80" s="274" t="str">
        <f>IF(ISERROR(VLOOKUP(D80,'ALL QUESTIONS'!B72:G199,5,FALSE)),"",(VLOOKUP(D80,'ALL QUESTIONS'!B72:G199,5,FALSE)))</f>
        <v/>
      </c>
      <c r="I80" s="120" t="str">
        <f>IF(ISERROR(VLOOKUP(D80,'ALL QUESTIONS'!B72:G199,6,FALSE)),"",(VLOOKUP(D80,'ALL QUESTIONS'!B72:G199,6,FALSE)))</f>
        <v/>
      </c>
      <c r="J80" s="544"/>
      <c r="K80" s="68"/>
    </row>
    <row r="81" spans="2:11" ht="150" customHeight="1">
      <c r="B81" s="69"/>
      <c r="C81" s="61"/>
      <c r="D81" s="118">
        <v>73</v>
      </c>
      <c r="E81" s="116" t="str">
        <f>IF(ISERROR(VLOOKUP(D81,'ALL QUESTIONS'!B73:G200,2,FALSE)),"",(VLOOKUP(D81,'ALL QUESTIONS'!B73:G200,2,FALSE)))</f>
        <v/>
      </c>
      <c r="F81" s="117" t="str">
        <f>IF(ISERROR(VLOOKUP(D81,'ALL QUESTIONS'!B73:G200,4,FALSE)),"",(VLOOKUP(D81,'ALL QUESTIONS'!B73:G200,4,FALSE)))</f>
        <v/>
      </c>
      <c r="G81" s="274" t="str">
        <f>IF(ISERROR(VLOOKUP(D81,'ALL QUESTIONS'!B73:G200,3,FALSE)),"",(VLOOKUP(D81,'ALL QUESTIONS'!B73:G200,3,FALSE)))</f>
        <v/>
      </c>
      <c r="H81" s="274" t="str">
        <f>IF(ISERROR(VLOOKUP(D81,'ALL QUESTIONS'!B73:G200,5,FALSE)),"",(VLOOKUP(D81,'ALL QUESTIONS'!B73:G200,5,FALSE)))</f>
        <v/>
      </c>
      <c r="I81" s="120" t="str">
        <f>IF(ISERROR(VLOOKUP(D81,'ALL QUESTIONS'!B73:G200,6,FALSE)),"",(VLOOKUP(D81,'ALL QUESTIONS'!B73:G200,6,FALSE)))</f>
        <v/>
      </c>
      <c r="J81" s="544"/>
      <c r="K81" s="68"/>
    </row>
    <row r="82" spans="2:11" ht="150" customHeight="1">
      <c r="B82" s="69"/>
      <c r="C82" s="61"/>
      <c r="D82" s="118">
        <v>74</v>
      </c>
      <c r="E82" s="116" t="str">
        <f>IF(ISERROR(VLOOKUP(D82,'ALL QUESTIONS'!B74:G201,2,FALSE)),"",(VLOOKUP(D82,'ALL QUESTIONS'!B74:G201,2,FALSE)))</f>
        <v/>
      </c>
      <c r="F82" s="117" t="str">
        <f>IF(ISERROR(VLOOKUP(D82,'ALL QUESTIONS'!B74:G201,4,FALSE)),"",(VLOOKUP(D82,'ALL QUESTIONS'!B74:G201,4,FALSE)))</f>
        <v/>
      </c>
      <c r="G82" s="274" t="str">
        <f>IF(ISERROR(VLOOKUP(D82,'ALL QUESTIONS'!B74:G201,3,FALSE)),"",(VLOOKUP(D82,'ALL QUESTIONS'!B74:G201,3,FALSE)))</f>
        <v/>
      </c>
      <c r="H82" s="274" t="str">
        <f>IF(ISERROR(VLOOKUP(D82,'ALL QUESTIONS'!B74:G201,5,FALSE)),"",(VLOOKUP(D82,'ALL QUESTIONS'!B74:G201,5,FALSE)))</f>
        <v/>
      </c>
      <c r="I82" s="120" t="str">
        <f>IF(ISERROR(VLOOKUP(D82,'ALL QUESTIONS'!B74:G201,6,FALSE)),"",(VLOOKUP(D82,'ALL QUESTIONS'!B74:G201,6,FALSE)))</f>
        <v/>
      </c>
      <c r="J82" s="544"/>
      <c r="K82" s="68"/>
    </row>
    <row r="83" spans="2:11" ht="150" customHeight="1">
      <c r="B83" s="69"/>
      <c r="C83" s="61"/>
      <c r="D83" s="118">
        <v>75</v>
      </c>
      <c r="E83" s="116" t="str">
        <f>IF(ISERROR(VLOOKUP(D83,'ALL QUESTIONS'!B75:G202,2,FALSE)),"",(VLOOKUP(D83,'ALL QUESTIONS'!B75:G202,2,FALSE)))</f>
        <v/>
      </c>
      <c r="F83" s="117" t="str">
        <f>IF(ISERROR(VLOOKUP(D83,'ALL QUESTIONS'!B75:G202,4,FALSE)),"",(VLOOKUP(D83,'ALL QUESTIONS'!B75:G202,4,FALSE)))</f>
        <v/>
      </c>
      <c r="G83" s="274" t="str">
        <f>IF(ISERROR(VLOOKUP(D83,'ALL QUESTIONS'!B75:G202,3,FALSE)),"",(VLOOKUP(D83,'ALL QUESTIONS'!B75:G202,3,FALSE)))</f>
        <v/>
      </c>
      <c r="H83" s="274" t="str">
        <f>IF(ISERROR(VLOOKUP(D83,'ALL QUESTIONS'!B75:G202,5,FALSE)),"",(VLOOKUP(D83,'ALL QUESTIONS'!B75:G202,5,FALSE)))</f>
        <v/>
      </c>
      <c r="I83" s="120" t="str">
        <f>IF(ISERROR(VLOOKUP(D83,'ALL QUESTIONS'!B75:G202,6,FALSE)),"",(VLOOKUP(D83,'ALL QUESTIONS'!B75:G202,6,FALSE)))</f>
        <v/>
      </c>
      <c r="J83" s="544"/>
      <c r="K83" s="68"/>
    </row>
    <row r="84" spans="2:11" ht="150" customHeight="1">
      <c r="B84" s="69"/>
      <c r="C84" s="61"/>
      <c r="D84" s="118">
        <v>76</v>
      </c>
      <c r="E84" s="116" t="str">
        <f>IF(ISERROR(VLOOKUP(D84,'ALL QUESTIONS'!B76:G203,2,FALSE)),"",(VLOOKUP(D84,'ALL QUESTIONS'!B76:G203,2,FALSE)))</f>
        <v/>
      </c>
      <c r="F84" s="117" t="str">
        <f>IF(ISERROR(VLOOKUP(D84,'ALL QUESTIONS'!B76:G203,4,FALSE)),"",(VLOOKUP(D84,'ALL QUESTIONS'!B76:G203,4,FALSE)))</f>
        <v/>
      </c>
      <c r="G84" s="274" t="str">
        <f>IF(ISERROR(VLOOKUP(D84,'ALL QUESTIONS'!B76:G203,3,FALSE)),"",(VLOOKUP(D84,'ALL QUESTIONS'!B76:G203,3,FALSE)))</f>
        <v/>
      </c>
      <c r="H84" s="274" t="str">
        <f>IF(ISERROR(VLOOKUP(D84,'ALL QUESTIONS'!B76:G203,5,FALSE)),"",(VLOOKUP(D84,'ALL QUESTIONS'!B76:G203,5,FALSE)))</f>
        <v/>
      </c>
      <c r="I84" s="120" t="str">
        <f>IF(ISERROR(VLOOKUP(D84,'ALL QUESTIONS'!B76:G203,6,FALSE)),"",(VLOOKUP(D84,'ALL QUESTIONS'!B76:G203,6,FALSE)))</f>
        <v/>
      </c>
      <c r="J84" s="544"/>
      <c r="K84" s="68"/>
    </row>
    <row r="85" spans="2:11" ht="150" customHeight="1">
      <c r="B85" s="69"/>
      <c r="C85" s="61"/>
      <c r="D85" s="118">
        <v>77</v>
      </c>
      <c r="E85" s="116" t="str">
        <f>IF(ISERROR(VLOOKUP(D85,'ALL QUESTIONS'!B77:G204,2,FALSE)),"",(VLOOKUP(D85,'ALL QUESTIONS'!B77:G204,2,FALSE)))</f>
        <v/>
      </c>
      <c r="F85" s="117" t="str">
        <f>IF(ISERROR(VLOOKUP(D85,'ALL QUESTIONS'!B77:G204,4,FALSE)),"",(VLOOKUP(D85,'ALL QUESTIONS'!B77:G204,4,FALSE)))</f>
        <v/>
      </c>
      <c r="G85" s="274" t="str">
        <f>IF(ISERROR(VLOOKUP(D85,'ALL QUESTIONS'!B77:G204,3,FALSE)),"",(VLOOKUP(D85,'ALL QUESTIONS'!B77:G204,3,FALSE)))</f>
        <v/>
      </c>
      <c r="H85" s="274" t="str">
        <f>IF(ISERROR(VLOOKUP(D85,'ALL QUESTIONS'!B77:G204,5,FALSE)),"",(VLOOKUP(D85,'ALL QUESTIONS'!B77:G204,5,FALSE)))</f>
        <v/>
      </c>
      <c r="I85" s="120" t="str">
        <f>IF(ISERROR(VLOOKUP(D85,'ALL QUESTIONS'!B77:G204,6,FALSE)),"",(VLOOKUP(D85,'ALL QUESTIONS'!B77:G204,6,FALSE)))</f>
        <v/>
      </c>
      <c r="J85" s="544"/>
      <c r="K85" s="68"/>
    </row>
    <row r="86" spans="2:11" ht="150" customHeight="1">
      <c r="B86" s="69"/>
      <c r="C86" s="61"/>
      <c r="D86" s="118">
        <v>78</v>
      </c>
      <c r="E86" s="116" t="str">
        <f>IF(ISERROR(VLOOKUP(D86,'ALL QUESTIONS'!B78:G205,2,FALSE)),"",(VLOOKUP(D86,'ALL QUESTIONS'!B78:G205,2,FALSE)))</f>
        <v/>
      </c>
      <c r="F86" s="117" t="str">
        <f>IF(ISERROR(VLOOKUP(D86,'ALL QUESTIONS'!B78:G205,4,FALSE)),"",(VLOOKUP(D86,'ALL QUESTIONS'!B78:G205,4,FALSE)))</f>
        <v/>
      </c>
      <c r="G86" s="274" t="str">
        <f>IF(ISERROR(VLOOKUP(D86,'ALL QUESTIONS'!B78:G205,3,FALSE)),"",(VLOOKUP(D86,'ALL QUESTIONS'!B78:G205,3,FALSE)))</f>
        <v/>
      </c>
      <c r="H86" s="274" t="str">
        <f>IF(ISERROR(VLOOKUP(D86,'ALL QUESTIONS'!B78:G205,5,FALSE)),"",(VLOOKUP(D86,'ALL QUESTIONS'!B78:G205,5,FALSE)))</f>
        <v/>
      </c>
      <c r="I86" s="120" t="str">
        <f>IF(ISERROR(VLOOKUP(D86,'ALL QUESTIONS'!B78:G205,6,FALSE)),"",(VLOOKUP(D86,'ALL QUESTIONS'!B78:G205,6,FALSE)))</f>
        <v/>
      </c>
      <c r="J86" s="544"/>
      <c r="K86" s="68"/>
    </row>
    <row r="87" spans="2:11" ht="150" customHeight="1">
      <c r="B87" s="69"/>
      <c r="C87" s="61"/>
      <c r="D87" s="118">
        <v>79</v>
      </c>
      <c r="E87" s="116" t="str">
        <f>IF(ISERROR(VLOOKUP(D87,'ALL QUESTIONS'!B79:G206,2,FALSE)),"",(VLOOKUP(D87,'ALL QUESTIONS'!B79:G206,2,FALSE)))</f>
        <v/>
      </c>
      <c r="F87" s="117" t="str">
        <f>IF(ISERROR(VLOOKUP(D87,'ALL QUESTIONS'!B79:G206,4,FALSE)),"",(VLOOKUP(D87,'ALL QUESTIONS'!B79:G206,4,FALSE)))</f>
        <v/>
      </c>
      <c r="G87" s="274" t="str">
        <f>IF(ISERROR(VLOOKUP(D87,'ALL QUESTIONS'!B79:G206,3,FALSE)),"",(VLOOKUP(D87,'ALL QUESTIONS'!B79:G206,3,FALSE)))</f>
        <v/>
      </c>
      <c r="H87" s="274" t="str">
        <f>IF(ISERROR(VLOOKUP(D87,'ALL QUESTIONS'!B79:G206,5,FALSE)),"",(VLOOKUP(D87,'ALL QUESTIONS'!B79:G206,5,FALSE)))</f>
        <v/>
      </c>
      <c r="I87" s="120" t="str">
        <f>IF(ISERROR(VLOOKUP(D87,'ALL QUESTIONS'!B79:G206,6,FALSE)),"",(VLOOKUP(D87,'ALL QUESTIONS'!B79:G206,6,FALSE)))</f>
        <v/>
      </c>
      <c r="J87" s="544"/>
      <c r="K87" s="68"/>
    </row>
    <row r="88" spans="2:11" ht="150" customHeight="1">
      <c r="B88" s="69"/>
      <c r="C88" s="61"/>
      <c r="D88" s="118">
        <v>80</v>
      </c>
      <c r="E88" s="116" t="str">
        <f>IF(ISERROR(VLOOKUP(D88,'ALL QUESTIONS'!B80:G207,2,FALSE)),"",(VLOOKUP(D88,'ALL QUESTIONS'!B80:G207,2,FALSE)))</f>
        <v/>
      </c>
      <c r="F88" s="117" t="str">
        <f>IF(ISERROR(VLOOKUP(D88,'ALL QUESTIONS'!B80:G207,4,FALSE)),"",(VLOOKUP(D88,'ALL QUESTIONS'!B80:G207,4,FALSE)))</f>
        <v/>
      </c>
      <c r="G88" s="274" t="str">
        <f>IF(ISERROR(VLOOKUP(D88,'ALL QUESTIONS'!B80:G207,3,FALSE)),"",(VLOOKUP(D88,'ALL QUESTIONS'!B80:G207,3,FALSE)))</f>
        <v/>
      </c>
      <c r="H88" s="274" t="str">
        <f>IF(ISERROR(VLOOKUP(D88,'ALL QUESTIONS'!B80:G207,5,FALSE)),"",(VLOOKUP(D88,'ALL QUESTIONS'!B80:G207,5,FALSE)))</f>
        <v/>
      </c>
      <c r="I88" s="120" t="str">
        <f>IF(ISERROR(VLOOKUP(D88,'ALL QUESTIONS'!B80:G207,6,FALSE)),"",(VLOOKUP(D88,'ALL QUESTIONS'!B80:G207,6,FALSE)))</f>
        <v/>
      </c>
      <c r="J88" s="544"/>
      <c r="K88" s="68"/>
    </row>
    <row r="89" spans="2:11" ht="150" customHeight="1">
      <c r="B89" s="69"/>
      <c r="C89" s="61"/>
      <c r="D89" s="118">
        <v>81</v>
      </c>
      <c r="E89" s="116" t="str">
        <f>IF(ISERROR(VLOOKUP(D89,'ALL QUESTIONS'!B81:G208,2,FALSE)),"",(VLOOKUP(D89,'ALL QUESTIONS'!B81:G208,2,FALSE)))</f>
        <v/>
      </c>
      <c r="F89" s="117" t="str">
        <f>IF(ISERROR(VLOOKUP(D89,'ALL QUESTIONS'!B81:G208,4,FALSE)),"",(VLOOKUP(D89,'ALL QUESTIONS'!B81:G208,4,FALSE)))</f>
        <v/>
      </c>
      <c r="G89" s="274" t="str">
        <f>IF(ISERROR(VLOOKUP(D89,'ALL QUESTIONS'!B81:G208,3,FALSE)),"",(VLOOKUP(D89,'ALL QUESTIONS'!B81:G208,3,FALSE)))</f>
        <v/>
      </c>
      <c r="H89" s="274" t="str">
        <f>IF(ISERROR(VLOOKUP(D89,'ALL QUESTIONS'!B81:G208,5,FALSE)),"",(VLOOKUP(D89,'ALL QUESTIONS'!B81:G208,5,FALSE)))</f>
        <v/>
      </c>
      <c r="I89" s="120" t="str">
        <f>IF(ISERROR(VLOOKUP(D89,'ALL QUESTIONS'!B81:G208,6,FALSE)),"",(VLOOKUP(D89,'ALL QUESTIONS'!B81:G208,6,FALSE)))</f>
        <v/>
      </c>
      <c r="J89" s="544"/>
      <c r="K89" s="68"/>
    </row>
    <row r="90" spans="2:11" ht="150" customHeight="1">
      <c r="B90" s="69"/>
      <c r="C90" s="61"/>
      <c r="D90" s="118">
        <v>82</v>
      </c>
      <c r="E90" s="116" t="str">
        <f>IF(ISERROR(VLOOKUP(D90,'ALL QUESTIONS'!B82:G209,2,FALSE)),"",(VLOOKUP(D90,'ALL QUESTIONS'!B82:G209,2,FALSE)))</f>
        <v/>
      </c>
      <c r="F90" s="117" t="str">
        <f>IF(ISERROR(VLOOKUP(D90,'ALL QUESTIONS'!B82:G209,4,FALSE)),"",(VLOOKUP(D90,'ALL QUESTIONS'!B82:G209,4,FALSE)))</f>
        <v/>
      </c>
      <c r="G90" s="274" t="str">
        <f>IF(ISERROR(VLOOKUP(D90,'ALL QUESTIONS'!B82:G209,3,FALSE)),"",(VLOOKUP(D90,'ALL QUESTIONS'!B82:G209,3,FALSE)))</f>
        <v/>
      </c>
      <c r="H90" s="274" t="str">
        <f>IF(ISERROR(VLOOKUP(D90,'ALL QUESTIONS'!B82:G209,5,FALSE)),"",(VLOOKUP(D90,'ALL QUESTIONS'!B82:G209,5,FALSE)))</f>
        <v/>
      </c>
      <c r="I90" s="120" t="str">
        <f>IF(ISERROR(VLOOKUP(D90,'ALL QUESTIONS'!B82:G209,6,FALSE)),"",(VLOOKUP(D90,'ALL QUESTIONS'!B82:G209,6,FALSE)))</f>
        <v/>
      </c>
      <c r="J90" s="544"/>
      <c r="K90" s="68"/>
    </row>
    <row r="91" spans="2:11" ht="150" customHeight="1">
      <c r="B91" s="69"/>
      <c r="C91" s="61"/>
      <c r="D91" s="118">
        <v>83</v>
      </c>
      <c r="E91" s="116" t="str">
        <f>IF(ISERROR(VLOOKUP(D91,'ALL QUESTIONS'!B83:G210,2,FALSE)),"",(VLOOKUP(D91,'ALL QUESTIONS'!B83:G210,2,FALSE)))</f>
        <v/>
      </c>
      <c r="F91" s="117" t="str">
        <f>IF(ISERROR(VLOOKUP(D91,'ALL QUESTIONS'!B83:G210,4,FALSE)),"",(VLOOKUP(D91,'ALL QUESTIONS'!B83:G210,4,FALSE)))</f>
        <v/>
      </c>
      <c r="G91" s="274" t="str">
        <f>IF(ISERROR(VLOOKUP(D91,'ALL QUESTIONS'!B83:G210,3,FALSE)),"",(VLOOKUP(D91,'ALL QUESTIONS'!B83:G210,3,FALSE)))</f>
        <v/>
      </c>
      <c r="H91" s="274" t="str">
        <f>IF(ISERROR(VLOOKUP(D91,'ALL QUESTIONS'!B83:G210,5,FALSE)),"",(VLOOKUP(D91,'ALL QUESTIONS'!B83:G210,5,FALSE)))</f>
        <v/>
      </c>
      <c r="I91" s="120" t="str">
        <f>IF(ISERROR(VLOOKUP(D91,'ALL QUESTIONS'!B83:G210,6,FALSE)),"",(VLOOKUP(D91,'ALL QUESTIONS'!B83:G210,6,FALSE)))</f>
        <v/>
      </c>
      <c r="J91" s="544"/>
      <c r="K91" s="68"/>
    </row>
    <row r="92" spans="2:11" ht="150" customHeight="1">
      <c r="B92" s="69"/>
      <c r="C92" s="61"/>
      <c r="D92" s="118">
        <v>84</v>
      </c>
      <c r="E92" s="116" t="str">
        <f>IF(ISERROR(VLOOKUP(D92,'ALL QUESTIONS'!B84:G211,2,FALSE)),"",(VLOOKUP(D92,'ALL QUESTIONS'!B84:G211,2,FALSE)))</f>
        <v/>
      </c>
      <c r="F92" s="117" t="str">
        <f>IF(ISERROR(VLOOKUP(D92,'ALL QUESTIONS'!B84:G211,4,FALSE)),"",(VLOOKUP(D92,'ALL QUESTIONS'!B84:G211,4,FALSE)))</f>
        <v/>
      </c>
      <c r="G92" s="274" t="str">
        <f>IF(ISERROR(VLOOKUP(D92,'ALL QUESTIONS'!B84:G211,3,FALSE)),"",(VLOOKUP(D92,'ALL QUESTIONS'!B84:G211,3,FALSE)))</f>
        <v/>
      </c>
      <c r="H92" s="274" t="str">
        <f>IF(ISERROR(VLOOKUP(D92,'ALL QUESTIONS'!B84:G211,5,FALSE)),"",(VLOOKUP(D92,'ALL QUESTIONS'!B84:G211,5,FALSE)))</f>
        <v/>
      </c>
      <c r="I92" s="120" t="str">
        <f>IF(ISERROR(VLOOKUP(D92,'ALL QUESTIONS'!B84:G211,6,FALSE)),"",(VLOOKUP(D92,'ALL QUESTIONS'!B84:G211,6,FALSE)))</f>
        <v/>
      </c>
      <c r="J92" s="544"/>
      <c r="K92" s="68"/>
    </row>
    <row r="93" spans="2:11" ht="150" customHeight="1">
      <c r="B93" s="69"/>
      <c r="C93" s="61"/>
      <c r="D93" s="118">
        <v>85</v>
      </c>
      <c r="E93" s="116" t="str">
        <f>IF(ISERROR(VLOOKUP(D93,'ALL QUESTIONS'!B85:G212,2,FALSE)),"",(VLOOKUP(D93,'ALL QUESTIONS'!B85:G212,2,FALSE)))</f>
        <v/>
      </c>
      <c r="F93" s="117" t="str">
        <f>IF(ISERROR(VLOOKUP(D93,'ALL QUESTIONS'!B85:G212,4,FALSE)),"",(VLOOKUP(D93,'ALL QUESTIONS'!B85:G212,4,FALSE)))</f>
        <v/>
      </c>
      <c r="G93" s="274" t="str">
        <f>IF(ISERROR(VLOOKUP(D93,'ALL QUESTIONS'!B85:G212,3,FALSE)),"",(VLOOKUP(D93,'ALL QUESTIONS'!B85:G212,3,FALSE)))</f>
        <v/>
      </c>
      <c r="H93" s="274" t="str">
        <f>IF(ISERROR(VLOOKUP(D93,'ALL QUESTIONS'!B85:G212,5,FALSE)),"",(VLOOKUP(D93,'ALL QUESTIONS'!B85:G212,5,FALSE)))</f>
        <v/>
      </c>
      <c r="I93" s="120" t="str">
        <f>IF(ISERROR(VLOOKUP(D93,'ALL QUESTIONS'!B85:G212,6,FALSE)),"",(VLOOKUP(D93,'ALL QUESTIONS'!B85:G212,6,FALSE)))</f>
        <v/>
      </c>
      <c r="J93" s="544"/>
      <c r="K93" s="68"/>
    </row>
    <row r="94" spans="2:11" ht="150" customHeight="1">
      <c r="B94" s="69"/>
      <c r="C94" s="61"/>
      <c r="D94" s="118">
        <v>86</v>
      </c>
      <c r="E94" s="116" t="str">
        <f>IF(ISERROR(VLOOKUP(D94,'ALL QUESTIONS'!B86:G213,2,FALSE)),"",(VLOOKUP(D94,'ALL QUESTIONS'!B86:G213,2,FALSE)))</f>
        <v/>
      </c>
      <c r="F94" s="117" t="str">
        <f>IF(ISERROR(VLOOKUP(D94,'ALL QUESTIONS'!B86:G213,4,FALSE)),"",(VLOOKUP(D94,'ALL QUESTIONS'!B86:G213,4,FALSE)))</f>
        <v/>
      </c>
      <c r="G94" s="274" t="str">
        <f>IF(ISERROR(VLOOKUP(D94,'ALL QUESTIONS'!B86:G213,3,FALSE)),"",(VLOOKUP(D94,'ALL QUESTIONS'!B86:G213,3,FALSE)))</f>
        <v/>
      </c>
      <c r="H94" s="274" t="str">
        <f>IF(ISERROR(VLOOKUP(D94,'ALL QUESTIONS'!B86:G213,5,FALSE)),"",(VLOOKUP(D94,'ALL QUESTIONS'!B86:G213,5,FALSE)))</f>
        <v/>
      </c>
      <c r="I94" s="120" t="str">
        <f>IF(ISERROR(VLOOKUP(D94,'ALL QUESTIONS'!B86:G213,6,FALSE)),"",(VLOOKUP(D94,'ALL QUESTIONS'!B86:G213,6,FALSE)))</f>
        <v/>
      </c>
      <c r="J94" s="544"/>
      <c r="K94" s="68"/>
    </row>
    <row r="95" spans="2:11" ht="150" customHeight="1">
      <c r="B95" s="69"/>
      <c r="C95" s="61"/>
      <c r="D95" s="118">
        <v>87</v>
      </c>
      <c r="E95" s="116" t="str">
        <f>IF(ISERROR(VLOOKUP(D95,'ALL QUESTIONS'!B87:G214,2,FALSE)),"",(VLOOKUP(D95,'ALL QUESTIONS'!B87:G214,2,FALSE)))</f>
        <v/>
      </c>
      <c r="F95" s="117" t="str">
        <f>IF(ISERROR(VLOOKUP(D95,'ALL QUESTIONS'!B87:G214,4,FALSE)),"",(VLOOKUP(D95,'ALL QUESTIONS'!B87:G214,4,FALSE)))</f>
        <v/>
      </c>
      <c r="G95" s="274" t="str">
        <f>IF(ISERROR(VLOOKUP(D95,'ALL QUESTIONS'!B87:G214,3,FALSE)),"",(VLOOKUP(D95,'ALL QUESTIONS'!B87:G214,3,FALSE)))</f>
        <v/>
      </c>
      <c r="H95" s="274" t="str">
        <f>IF(ISERROR(VLOOKUP(D95,'ALL QUESTIONS'!B87:G214,5,FALSE)),"",(VLOOKUP(D95,'ALL QUESTIONS'!B87:G214,5,FALSE)))</f>
        <v/>
      </c>
      <c r="I95" s="120" t="str">
        <f>IF(ISERROR(VLOOKUP(D95,'ALL QUESTIONS'!B87:G214,6,FALSE)),"",(VLOOKUP(D95,'ALL QUESTIONS'!B87:G214,6,FALSE)))</f>
        <v/>
      </c>
      <c r="J95" s="544"/>
      <c r="K95" s="68"/>
    </row>
    <row r="96" spans="2:11" ht="150" customHeight="1">
      <c r="B96" s="69"/>
      <c r="C96" s="61"/>
      <c r="D96" s="118">
        <v>88</v>
      </c>
      <c r="E96" s="116" t="str">
        <f>IF(ISERROR(VLOOKUP(D96,'ALL QUESTIONS'!B88:G215,2,FALSE)),"",(VLOOKUP(D96,'ALL QUESTIONS'!B88:G215,2,FALSE)))</f>
        <v/>
      </c>
      <c r="F96" s="117" t="str">
        <f>IF(ISERROR(VLOOKUP(D96,'ALL QUESTIONS'!B88:G215,4,FALSE)),"",(VLOOKUP(D96,'ALL QUESTIONS'!B88:G215,4,FALSE)))</f>
        <v/>
      </c>
      <c r="G96" s="274" t="str">
        <f>IF(ISERROR(VLOOKUP(D96,'ALL QUESTIONS'!B88:G215,3,FALSE)),"",(VLOOKUP(D96,'ALL QUESTIONS'!B88:G215,3,FALSE)))</f>
        <v/>
      </c>
      <c r="H96" s="274" t="str">
        <f>IF(ISERROR(VLOOKUP(D96,'ALL QUESTIONS'!B88:G215,5,FALSE)),"",(VLOOKUP(D96,'ALL QUESTIONS'!B88:G215,5,FALSE)))</f>
        <v/>
      </c>
      <c r="I96" s="120" t="str">
        <f>IF(ISERROR(VLOOKUP(D96,'ALL QUESTIONS'!B88:G215,6,FALSE)),"",(VLOOKUP(D96,'ALL QUESTIONS'!B88:G215,6,FALSE)))</f>
        <v/>
      </c>
      <c r="J96" s="544"/>
      <c r="K96" s="68"/>
    </row>
    <row r="97" spans="2:11" ht="150" customHeight="1">
      <c r="B97" s="69"/>
      <c r="C97" s="61"/>
      <c r="D97" s="118">
        <v>89</v>
      </c>
      <c r="E97" s="116" t="str">
        <f>IF(ISERROR(VLOOKUP(D97,'ALL QUESTIONS'!B89:G216,2,FALSE)),"",(VLOOKUP(D97,'ALL QUESTIONS'!B89:G216,2,FALSE)))</f>
        <v/>
      </c>
      <c r="F97" s="117" t="str">
        <f>IF(ISERROR(VLOOKUP(D97,'ALL QUESTIONS'!B89:G216,4,FALSE)),"",(VLOOKUP(D97,'ALL QUESTIONS'!B89:G216,4,FALSE)))</f>
        <v/>
      </c>
      <c r="G97" s="274" t="str">
        <f>IF(ISERROR(VLOOKUP(D97,'ALL QUESTIONS'!B89:G216,3,FALSE)),"",(VLOOKUP(D97,'ALL QUESTIONS'!B89:G216,3,FALSE)))</f>
        <v/>
      </c>
      <c r="H97" s="274" t="str">
        <f>IF(ISERROR(VLOOKUP(D97,'ALL QUESTIONS'!B89:G216,5,FALSE)),"",(VLOOKUP(D97,'ALL QUESTIONS'!B89:G216,5,FALSE)))</f>
        <v/>
      </c>
      <c r="I97" s="120" t="str">
        <f>IF(ISERROR(VLOOKUP(D97,'ALL QUESTIONS'!B89:G216,6,FALSE)),"",(VLOOKUP(D97,'ALL QUESTIONS'!B89:G216,6,FALSE)))</f>
        <v/>
      </c>
      <c r="J97" s="544"/>
      <c r="K97" s="68"/>
    </row>
    <row r="98" spans="2:11" ht="150" customHeight="1">
      <c r="B98" s="69"/>
      <c r="C98" s="61"/>
      <c r="D98" s="118">
        <v>90</v>
      </c>
      <c r="E98" s="116" t="str">
        <f>IF(ISERROR(VLOOKUP(D98,'ALL QUESTIONS'!B90:G217,2,FALSE)),"",(VLOOKUP(D98,'ALL QUESTIONS'!B90:G217,2,FALSE)))</f>
        <v/>
      </c>
      <c r="F98" s="117" t="str">
        <f>IF(ISERROR(VLOOKUP(D98,'ALL QUESTIONS'!B90:G217,4,FALSE)),"",(VLOOKUP(D98,'ALL QUESTIONS'!B90:G217,4,FALSE)))</f>
        <v/>
      </c>
      <c r="G98" s="274" t="str">
        <f>IF(ISERROR(VLOOKUP(D98,'ALL QUESTIONS'!B90:G217,3,FALSE)),"",(VLOOKUP(D98,'ALL QUESTIONS'!B90:G217,3,FALSE)))</f>
        <v/>
      </c>
      <c r="H98" s="274" t="str">
        <f>IF(ISERROR(VLOOKUP(D98,'ALL QUESTIONS'!B90:G217,5,FALSE)),"",(VLOOKUP(D98,'ALL QUESTIONS'!B90:G217,5,FALSE)))</f>
        <v/>
      </c>
      <c r="I98" s="120" t="str">
        <f>IF(ISERROR(VLOOKUP(D98,'ALL QUESTIONS'!B90:G217,6,FALSE)),"",(VLOOKUP(D98,'ALL QUESTIONS'!B90:G217,6,FALSE)))</f>
        <v/>
      </c>
      <c r="J98" s="544"/>
      <c r="K98" s="68"/>
    </row>
    <row r="99" spans="2:11" ht="150" customHeight="1">
      <c r="B99" s="69"/>
      <c r="C99" s="61"/>
      <c r="D99" s="118">
        <v>91</v>
      </c>
      <c r="E99" s="116" t="str">
        <f>IF(ISERROR(VLOOKUP(D99,'ALL QUESTIONS'!B91:G218,2,FALSE)),"",(VLOOKUP(D99,'ALL QUESTIONS'!B91:G218,2,FALSE)))</f>
        <v/>
      </c>
      <c r="F99" s="117" t="str">
        <f>IF(ISERROR(VLOOKUP(D99,'ALL QUESTIONS'!B91:G218,4,FALSE)),"",(VLOOKUP(D99,'ALL QUESTIONS'!B91:G218,4,FALSE)))</f>
        <v/>
      </c>
      <c r="G99" s="274" t="str">
        <f>IF(ISERROR(VLOOKUP(D99,'ALL QUESTIONS'!B91:G218,3,FALSE)),"",(VLOOKUP(D99,'ALL QUESTIONS'!B91:G218,3,FALSE)))</f>
        <v/>
      </c>
      <c r="H99" s="274" t="str">
        <f>IF(ISERROR(VLOOKUP(D99,'ALL QUESTIONS'!B91:G218,5,FALSE)),"",(VLOOKUP(D99,'ALL QUESTIONS'!B91:G218,5,FALSE)))</f>
        <v/>
      </c>
      <c r="I99" s="120" t="str">
        <f>IF(ISERROR(VLOOKUP(D99,'ALL QUESTIONS'!B91:G218,6,FALSE)),"",(VLOOKUP(D99,'ALL QUESTIONS'!B91:G218,6,FALSE)))</f>
        <v/>
      </c>
      <c r="J99" s="544"/>
      <c r="K99" s="68"/>
    </row>
    <row r="100" spans="2:11" ht="150" customHeight="1">
      <c r="B100" s="69"/>
      <c r="C100" s="61"/>
      <c r="D100" s="118">
        <v>92</v>
      </c>
      <c r="E100" s="116" t="str">
        <f>IF(ISERROR(VLOOKUP(D100,'ALL QUESTIONS'!B92:G219,2,FALSE)),"",(VLOOKUP(D100,'ALL QUESTIONS'!B92:G219,2,FALSE)))</f>
        <v/>
      </c>
      <c r="F100" s="117" t="str">
        <f>IF(ISERROR(VLOOKUP(D100,'ALL QUESTIONS'!B92:G219,4,FALSE)),"",(VLOOKUP(D100,'ALL QUESTIONS'!B92:G219,4,FALSE)))</f>
        <v/>
      </c>
      <c r="G100" s="274" t="str">
        <f>IF(ISERROR(VLOOKUP(D100,'ALL QUESTIONS'!B92:G219,3,FALSE)),"",(VLOOKUP(D100,'ALL QUESTIONS'!B92:G219,3,FALSE)))</f>
        <v/>
      </c>
      <c r="H100" s="274" t="str">
        <f>IF(ISERROR(VLOOKUP(D100,'ALL QUESTIONS'!B92:G219,5,FALSE)),"",(VLOOKUP(D100,'ALL QUESTIONS'!B92:G219,5,FALSE)))</f>
        <v/>
      </c>
      <c r="I100" s="120" t="str">
        <f>IF(ISERROR(VLOOKUP(D100,'ALL QUESTIONS'!B92:G219,6,FALSE)),"",(VLOOKUP(D100,'ALL QUESTIONS'!B92:G219,6,FALSE)))</f>
        <v/>
      </c>
      <c r="J100" s="544"/>
      <c r="K100" s="68"/>
    </row>
    <row r="101" spans="2:11" ht="150" customHeight="1">
      <c r="B101" s="69"/>
      <c r="C101" s="61"/>
      <c r="D101" s="118">
        <v>93</v>
      </c>
      <c r="E101" s="116" t="str">
        <f>IF(ISERROR(VLOOKUP(D101,'ALL QUESTIONS'!B93:G220,2,FALSE)),"",(VLOOKUP(D101,'ALL QUESTIONS'!B93:G220,2,FALSE)))</f>
        <v/>
      </c>
      <c r="F101" s="117" t="str">
        <f>IF(ISERROR(VLOOKUP(D101,'ALL QUESTIONS'!B93:G220,4,FALSE)),"",(VLOOKUP(D101,'ALL QUESTIONS'!B93:G220,4,FALSE)))</f>
        <v/>
      </c>
      <c r="G101" s="274" t="str">
        <f>IF(ISERROR(VLOOKUP(D101,'ALL QUESTIONS'!B93:G220,3,FALSE)),"",(VLOOKUP(D101,'ALL QUESTIONS'!B93:G220,3,FALSE)))</f>
        <v/>
      </c>
      <c r="H101" s="274" t="str">
        <f>IF(ISERROR(VLOOKUP(D101,'ALL QUESTIONS'!B93:G220,5,FALSE)),"",(VLOOKUP(D101,'ALL QUESTIONS'!B93:G220,5,FALSE)))</f>
        <v/>
      </c>
      <c r="I101" s="120" t="str">
        <f>IF(ISERROR(VLOOKUP(D101,'ALL QUESTIONS'!B93:G220,6,FALSE)),"",(VLOOKUP(D101,'ALL QUESTIONS'!B93:G220,6,FALSE)))</f>
        <v/>
      </c>
      <c r="J101" s="544"/>
      <c r="K101" s="68"/>
    </row>
    <row r="102" spans="2:11" ht="150" customHeight="1">
      <c r="B102" s="69"/>
      <c r="C102" s="61"/>
      <c r="D102" s="118">
        <v>94</v>
      </c>
      <c r="E102" s="116" t="str">
        <f>IF(ISERROR(VLOOKUP(D102,'ALL QUESTIONS'!B94:G221,2,FALSE)),"",(VLOOKUP(D102,'ALL QUESTIONS'!B94:G221,2,FALSE)))</f>
        <v/>
      </c>
      <c r="F102" s="117" t="str">
        <f>IF(ISERROR(VLOOKUP(D102,'ALL QUESTIONS'!B94:G221,4,FALSE)),"",(VLOOKUP(D102,'ALL QUESTIONS'!B94:G221,4,FALSE)))</f>
        <v/>
      </c>
      <c r="G102" s="274" t="str">
        <f>IF(ISERROR(VLOOKUP(D102,'ALL QUESTIONS'!B94:G221,3,FALSE)),"",(VLOOKUP(D102,'ALL QUESTIONS'!B94:G221,3,FALSE)))</f>
        <v/>
      </c>
      <c r="H102" s="274" t="str">
        <f>IF(ISERROR(VLOOKUP(D102,'ALL QUESTIONS'!B94:G221,5,FALSE)),"",(VLOOKUP(D102,'ALL QUESTIONS'!B94:G221,5,FALSE)))</f>
        <v/>
      </c>
      <c r="I102" s="120" t="str">
        <f>IF(ISERROR(VLOOKUP(D102,'ALL QUESTIONS'!B94:G221,6,FALSE)),"",(VLOOKUP(D102,'ALL QUESTIONS'!B94:G221,6,FALSE)))</f>
        <v/>
      </c>
      <c r="J102" s="544"/>
      <c r="K102" s="68"/>
    </row>
    <row r="103" spans="2:11" ht="150" customHeight="1">
      <c r="B103" s="69"/>
      <c r="C103" s="61"/>
      <c r="D103" s="118">
        <v>95</v>
      </c>
      <c r="E103" s="116" t="str">
        <f>IF(ISERROR(VLOOKUP(D103,'ALL QUESTIONS'!B95:G222,2,FALSE)),"",(VLOOKUP(D103,'ALL QUESTIONS'!B95:G222,2,FALSE)))</f>
        <v/>
      </c>
      <c r="F103" s="117" t="str">
        <f>IF(ISERROR(VLOOKUP(D103,'ALL QUESTIONS'!B95:G222,4,FALSE)),"",(VLOOKUP(D103,'ALL QUESTIONS'!B95:G222,4,FALSE)))</f>
        <v/>
      </c>
      <c r="G103" s="274" t="str">
        <f>IF(ISERROR(VLOOKUP(D103,'ALL QUESTIONS'!B95:G222,3,FALSE)),"",(VLOOKUP(D103,'ALL QUESTIONS'!B95:G222,3,FALSE)))</f>
        <v/>
      </c>
      <c r="H103" s="274" t="str">
        <f>IF(ISERROR(VLOOKUP(D103,'ALL QUESTIONS'!B95:G222,5,FALSE)),"",(VLOOKUP(D103,'ALL QUESTIONS'!B95:G222,5,FALSE)))</f>
        <v/>
      </c>
      <c r="I103" s="120" t="str">
        <f>IF(ISERROR(VLOOKUP(D103,'ALL QUESTIONS'!B95:G222,6,FALSE)),"",(VLOOKUP(D103,'ALL QUESTIONS'!B95:G222,6,FALSE)))</f>
        <v/>
      </c>
      <c r="J103" s="544"/>
      <c r="K103" s="68"/>
    </row>
    <row r="104" spans="2:11" ht="150" customHeight="1">
      <c r="B104" s="69"/>
      <c r="C104" s="61"/>
      <c r="D104" s="118">
        <v>96</v>
      </c>
      <c r="E104" s="116" t="str">
        <f>IF(ISERROR(VLOOKUP(D104,'ALL QUESTIONS'!B96:G223,2,FALSE)),"",(VLOOKUP(D104,'ALL QUESTIONS'!B96:G223,2,FALSE)))</f>
        <v/>
      </c>
      <c r="F104" s="117" t="str">
        <f>IF(ISERROR(VLOOKUP(D104,'ALL QUESTIONS'!B96:G223,4,FALSE)),"",(VLOOKUP(D104,'ALL QUESTIONS'!B96:G223,4,FALSE)))</f>
        <v/>
      </c>
      <c r="G104" s="274" t="str">
        <f>IF(ISERROR(VLOOKUP(D104,'ALL QUESTIONS'!B96:G223,3,FALSE)),"",(VLOOKUP(D104,'ALL QUESTIONS'!B96:G223,3,FALSE)))</f>
        <v/>
      </c>
      <c r="H104" s="274" t="str">
        <f>IF(ISERROR(VLOOKUP(D104,'ALL QUESTIONS'!B96:G223,5,FALSE)),"",(VLOOKUP(D104,'ALL QUESTIONS'!B96:G223,5,FALSE)))</f>
        <v/>
      </c>
      <c r="I104" s="120" t="str">
        <f>IF(ISERROR(VLOOKUP(D104,'ALL QUESTIONS'!B96:G223,6,FALSE)),"",(VLOOKUP(D104,'ALL QUESTIONS'!B96:G223,6,FALSE)))</f>
        <v/>
      </c>
      <c r="J104" s="544"/>
      <c r="K104" s="68"/>
    </row>
    <row r="105" spans="2:11" ht="150" customHeight="1">
      <c r="B105" s="69"/>
      <c r="C105" s="61"/>
      <c r="D105" s="118">
        <v>97</v>
      </c>
      <c r="E105" s="116" t="str">
        <f>IF(ISERROR(VLOOKUP(D105,'ALL QUESTIONS'!B97:G224,2,FALSE)),"",(VLOOKUP(D105,'ALL QUESTIONS'!B97:G224,2,FALSE)))</f>
        <v/>
      </c>
      <c r="F105" s="117" t="str">
        <f>IF(ISERROR(VLOOKUP(D105,'ALL QUESTIONS'!B97:G224,4,FALSE)),"",(VLOOKUP(D105,'ALL QUESTIONS'!B97:G224,4,FALSE)))</f>
        <v/>
      </c>
      <c r="G105" s="274" t="str">
        <f>IF(ISERROR(VLOOKUP(D105,'ALL QUESTIONS'!B97:G224,3,FALSE)),"",(VLOOKUP(D105,'ALL QUESTIONS'!B97:G224,3,FALSE)))</f>
        <v/>
      </c>
      <c r="H105" s="274" t="str">
        <f>IF(ISERROR(VLOOKUP(D105,'ALL QUESTIONS'!B97:G224,5,FALSE)),"",(VLOOKUP(D105,'ALL QUESTIONS'!B97:G224,5,FALSE)))</f>
        <v/>
      </c>
      <c r="I105" s="120" t="str">
        <f>IF(ISERROR(VLOOKUP(D105,'ALL QUESTIONS'!B97:G224,6,FALSE)),"",(VLOOKUP(D105,'ALL QUESTIONS'!B97:G224,6,FALSE)))</f>
        <v/>
      </c>
      <c r="J105" s="544"/>
      <c r="K105" s="68"/>
    </row>
    <row r="106" spans="2:11" ht="150" customHeight="1">
      <c r="B106" s="69"/>
      <c r="C106" s="61"/>
      <c r="D106" s="118">
        <v>98</v>
      </c>
      <c r="E106" s="116" t="str">
        <f>IF(ISERROR(VLOOKUP(D106,'ALL QUESTIONS'!B98:G225,2,FALSE)),"",(VLOOKUP(D106,'ALL QUESTIONS'!B98:G225,2,FALSE)))</f>
        <v/>
      </c>
      <c r="F106" s="117" t="str">
        <f>IF(ISERROR(VLOOKUP(D106,'ALL QUESTIONS'!B98:G225,4,FALSE)),"",(VLOOKUP(D106,'ALL QUESTIONS'!B98:G225,4,FALSE)))</f>
        <v/>
      </c>
      <c r="G106" s="274" t="str">
        <f>IF(ISERROR(VLOOKUP(D106,'ALL QUESTIONS'!B98:G225,3,FALSE)),"",(VLOOKUP(D106,'ALL QUESTIONS'!B98:G225,3,FALSE)))</f>
        <v/>
      </c>
      <c r="H106" s="274" t="str">
        <f>IF(ISERROR(VLOOKUP(D106,'ALL QUESTIONS'!B98:G225,5,FALSE)),"",(VLOOKUP(D106,'ALL QUESTIONS'!B98:G225,5,FALSE)))</f>
        <v/>
      </c>
      <c r="I106" s="120" t="str">
        <f>IF(ISERROR(VLOOKUP(D106,'ALL QUESTIONS'!B98:G225,6,FALSE)),"",(VLOOKUP(D106,'ALL QUESTIONS'!B98:G225,6,FALSE)))</f>
        <v/>
      </c>
      <c r="J106" s="544"/>
      <c r="K106" s="68"/>
    </row>
    <row r="107" spans="2:11" ht="150" customHeight="1">
      <c r="B107" s="69"/>
      <c r="C107" s="61"/>
      <c r="D107" s="118">
        <v>99</v>
      </c>
      <c r="E107" s="116" t="str">
        <f>IF(ISERROR(VLOOKUP(D107,'ALL QUESTIONS'!B99:G226,2,FALSE)),"",(VLOOKUP(D107,'ALL QUESTIONS'!B99:G226,2,FALSE)))</f>
        <v/>
      </c>
      <c r="F107" s="117" t="str">
        <f>IF(ISERROR(VLOOKUP(D107,'ALL QUESTIONS'!B99:G226,4,FALSE)),"",(VLOOKUP(D107,'ALL QUESTIONS'!B99:G226,4,FALSE)))</f>
        <v/>
      </c>
      <c r="G107" s="274" t="str">
        <f>IF(ISERROR(VLOOKUP(D107,'ALL QUESTIONS'!B99:G226,3,FALSE)),"",(VLOOKUP(D107,'ALL QUESTIONS'!B99:G226,3,FALSE)))</f>
        <v/>
      </c>
      <c r="H107" s="274" t="str">
        <f>IF(ISERROR(VLOOKUP(D107,'ALL QUESTIONS'!B99:G226,5,FALSE)),"",(VLOOKUP(D107,'ALL QUESTIONS'!B99:G226,5,FALSE)))</f>
        <v/>
      </c>
      <c r="I107" s="120" t="str">
        <f>IF(ISERROR(VLOOKUP(D107,'ALL QUESTIONS'!B99:G226,6,FALSE)),"",(VLOOKUP(D107,'ALL QUESTIONS'!B99:G226,6,FALSE)))</f>
        <v/>
      </c>
      <c r="J107" s="544"/>
      <c r="K107" s="68"/>
    </row>
    <row r="108" spans="2:11" ht="150" customHeight="1">
      <c r="B108" s="69"/>
      <c r="C108" s="61"/>
      <c r="D108" s="118">
        <v>100</v>
      </c>
      <c r="E108" s="116" t="str">
        <f>IF(ISERROR(VLOOKUP(D108,'ALL QUESTIONS'!B100:G227,2,FALSE)),"",(VLOOKUP(D108,'ALL QUESTIONS'!B100:G227,2,FALSE)))</f>
        <v/>
      </c>
      <c r="F108" s="117" t="str">
        <f>IF(ISERROR(VLOOKUP(D108,'ALL QUESTIONS'!B100:G227,4,FALSE)),"",(VLOOKUP(D108,'ALL QUESTIONS'!B100:G227,4,FALSE)))</f>
        <v/>
      </c>
      <c r="G108" s="274" t="str">
        <f>IF(ISERROR(VLOOKUP(D108,'ALL QUESTIONS'!B100:G227,3,FALSE)),"",(VLOOKUP(D108,'ALL QUESTIONS'!B100:G227,3,FALSE)))</f>
        <v/>
      </c>
      <c r="H108" s="274" t="str">
        <f>IF(ISERROR(VLOOKUP(D108,'ALL QUESTIONS'!B100:G227,5,FALSE)),"",(VLOOKUP(D108,'ALL QUESTIONS'!B100:G227,5,FALSE)))</f>
        <v/>
      </c>
      <c r="I108" s="120" t="str">
        <f>IF(ISERROR(VLOOKUP(D108,'ALL QUESTIONS'!B100:G227,6,FALSE)),"",(VLOOKUP(D108,'ALL QUESTIONS'!B100:G227,6,FALSE)))</f>
        <v/>
      </c>
      <c r="J108" s="544"/>
      <c r="K108" s="68"/>
    </row>
    <row r="109" spans="2:11" ht="150" customHeight="1">
      <c r="B109" s="69"/>
      <c r="C109" s="61"/>
      <c r="D109" s="118">
        <v>101</v>
      </c>
      <c r="E109" s="116" t="str">
        <f>IF(ISERROR(VLOOKUP(D109,'ALL QUESTIONS'!B101:G228,2,FALSE)),"",(VLOOKUP(D109,'ALL QUESTIONS'!B101:G228,2,FALSE)))</f>
        <v/>
      </c>
      <c r="F109" s="117" t="str">
        <f>IF(ISERROR(VLOOKUP(D109,'ALL QUESTIONS'!B101:G228,4,FALSE)),"",(VLOOKUP(D109,'ALL QUESTIONS'!B101:G228,4,FALSE)))</f>
        <v/>
      </c>
      <c r="G109" s="274" t="str">
        <f>IF(ISERROR(VLOOKUP(D109,'ALL QUESTIONS'!B101:G228,3,FALSE)),"",(VLOOKUP(D109,'ALL QUESTIONS'!B101:G228,3,FALSE)))</f>
        <v/>
      </c>
      <c r="H109" s="274" t="str">
        <f>IF(ISERROR(VLOOKUP(D109,'ALL QUESTIONS'!B101:G228,5,FALSE)),"",(VLOOKUP(D109,'ALL QUESTIONS'!B101:G228,5,FALSE)))</f>
        <v/>
      </c>
      <c r="I109" s="120" t="str">
        <f>IF(ISERROR(VLOOKUP(D109,'ALL QUESTIONS'!B101:G228,6,FALSE)),"",(VLOOKUP(D109,'ALL QUESTIONS'!B101:G228,6,FALSE)))</f>
        <v/>
      </c>
      <c r="J109" s="544"/>
      <c r="K109" s="68"/>
    </row>
    <row r="110" spans="2:11" ht="150" customHeight="1">
      <c r="B110" s="69"/>
      <c r="C110" s="61"/>
      <c r="D110" s="118">
        <v>102</v>
      </c>
      <c r="E110" s="116" t="str">
        <f>IF(ISERROR(VLOOKUP(D110,'ALL QUESTIONS'!B102:G229,2,FALSE)),"",(VLOOKUP(D110,'ALL QUESTIONS'!B102:G229,2,FALSE)))</f>
        <v/>
      </c>
      <c r="F110" s="117" t="str">
        <f>IF(ISERROR(VLOOKUP(D110,'ALL QUESTIONS'!B102:G229,4,FALSE)),"",(VLOOKUP(D110,'ALL QUESTIONS'!B102:G229,4,FALSE)))</f>
        <v/>
      </c>
      <c r="G110" s="274" t="str">
        <f>IF(ISERROR(VLOOKUP(D110,'ALL QUESTIONS'!B102:G229,3,FALSE)),"",(VLOOKUP(D110,'ALL QUESTIONS'!B102:G229,3,FALSE)))</f>
        <v/>
      </c>
      <c r="H110" s="274" t="str">
        <f>IF(ISERROR(VLOOKUP(D110,'ALL QUESTIONS'!B102:G229,5,FALSE)),"",(VLOOKUP(D110,'ALL QUESTIONS'!B102:G229,5,FALSE)))</f>
        <v/>
      </c>
      <c r="I110" s="120" t="str">
        <f>IF(ISERROR(VLOOKUP(D110,'ALL QUESTIONS'!B102:G229,6,FALSE)),"",(VLOOKUP(D110,'ALL QUESTIONS'!B102:G229,6,FALSE)))</f>
        <v/>
      </c>
      <c r="J110" s="544"/>
      <c r="K110" s="68"/>
    </row>
    <row r="111" spans="2:11" ht="150" customHeight="1">
      <c r="B111" s="69"/>
      <c r="C111" s="61"/>
      <c r="D111" s="118">
        <v>103</v>
      </c>
      <c r="E111" s="116" t="str">
        <f>IF(ISERROR(VLOOKUP(D111,'ALL QUESTIONS'!B103:G230,2,FALSE)),"",(VLOOKUP(D111,'ALL QUESTIONS'!B103:G230,2,FALSE)))</f>
        <v/>
      </c>
      <c r="F111" s="117" t="str">
        <f>IF(ISERROR(VLOOKUP(D111,'ALL QUESTIONS'!B103:G230,4,FALSE)),"",(VLOOKUP(D111,'ALL QUESTIONS'!B103:G230,4,FALSE)))</f>
        <v/>
      </c>
      <c r="G111" s="274" t="str">
        <f>IF(ISERROR(VLOOKUP(D111,'ALL QUESTIONS'!B103:G230,3,FALSE)),"",(VLOOKUP(D111,'ALL QUESTIONS'!B103:G230,3,FALSE)))</f>
        <v/>
      </c>
      <c r="H111" s="274" t="str">
        <f>IF(ISERROR(VLOOKUP(D111,'ALL QUESTIONS'!B103:G230,5,FALSE)),"",(VLOOKUP(D111,'ALL QUESTIONS'!B103:G230,5,FALSE)))</f>
        <v/>
      </c>
      <c r="I111" s="120" t="str">
        <f>IF(ISERROR(VLOOKUP(D111,'ALL QUESTIONS'!B103:G230,6,FALSE)),"",(VLOOKUP(D111,'ALL QUESTIONS'!B103:G230,6,FALSE)))</f>
        <v/>
      </c>
      <c r="J111" s="544"/>
      <c r="K111" s="68"/>
    </row>
    <row r="112" spans="2:11" ht="150" customHeight="1">
      <c r="B112" s="69"/>
      <c r="C112" s="61"/>
      <c r="D112" s="118">
        <v>104</v>
      </c>
      <c r="E112" s="116" t="str">
        <f>IF(ISERROR(VLOOKUP(D112,'ALL QUESTIONS'!B104:G231,2,FALSE)),"",(VLOOKUP(D112,'ALL QUESTIONS'!B104:G231,2,FALSE)))</f>
        <v/>
      </c>
      <c r="F112" s="117" t="str">
        <f>IF(ISERROR(VLOOKUP(D112,'ALL QUESTIONS'!B104:G231,4,FALSE)),"",(VLOOKUP(D112,'ALL QUESTIONS'!B104:G231,4,FALSE)))</f>
        <v/>
      </c>
      <c r="G112" s="274" t="str">
        <f>IF(ISERROR(VLOOKUP(D112,'ALL QUESTIONS'!B104:G231,3,FALSE)),"",(VLOOKUP(D112,'ALL QUESTIONS'!B104:G231,3,FALSE)))</f>
        <v/>
      </c>
      <c r="H112" s="274" t="str">
        <f>IF(ISERROR(VLOOKUP(D112,'ALL QUESTIONS'!B104:G231,5,FALSE)),"",(VLOOKUP(D112,'ALL QUESTIONS'!B104:G231,5,FALSE)))</f>
        <v/>
      </c>
      <c r="I112" s="120" t="str">
        <f>IF(ISERROR(VLOOKUP(D112,'ALL QUESTIONS'!B104:G231,6,FALSE)),"",(VLOOKUP(D112,'ALL QUESTIONS'!B104:G231,6,FALSE)))</f>
        <v/>
      </c>
      <c r="J112" s="544"/>
      <c r="K112" s="68"/>
    </row>
    <row r="113" spans="2:11" ht="150" customHeight="1">
      <c r="B113" s="69"/>
      <c r="C113" s="61"/>
      <c r="D113" s="118">
        <v>105</v>
      </c>
      <c r="E113" s="116" t="str">
        <f>IF(ISERROR(VLOOKUP(D113,'ALL QUESTIONS'!B105:G232,2,FALSE)),"",(VLOOKUP(D113,'ALL QUESTIONS'!B105:G232,2,FALSE)))</f>
        <v/>
      </c>
      <c r="F113" s="117" t="str">
        <f>IF(ISERROR(VLOOKUP(D113,'ALL QUESTIONS'!B105:G232,4,FALSE)),"",(VLOOKUP(D113,'ALL QUESTIONS'!B105:G232,4,FALSE)))</f>
        <v/>
      </c>
      <c r="G113" s="274" t="str">
        <f>IF(ISERROR(VLOOKUP(D113,'ALL QUESTIONS'!B105:G232,3,FALSE)),"",(VLOOKUP(D113,'ALL QUESTIONS'!B105:G232,3,FALSE)))</f>
        <v/>
      </c>
      <c r="H113" s="274" t="str">
        <f>IF(ISERROR(VLOOKUP(D113,'ALL QUESTIONS'!B105:G232,5,FALSE)),"",(VLOOKUP(D113,'ALL QUESTIONS'!B105:G232,5,FALSE)))</f>
        <v/>
      </c>
      <c r="I113" s="120" t="str">
        <f>IF(ISERROR(VLOOKUP(D113,'ALL QUESTIONS'!B105:G232,6,FALSE)),"",(VLOOKUP(D113,'ALL QUESTIONS'!B105:G232,6,FALSE)))</f>
        <v/>
      </c>
      <c r="J113" s="544"/>
      <c r="K113" s="68"/>
    </row>
    <row r="114" spans="2:11" ht="150" customHeight="1">
      <c r="B114" s="69"/>
      <c r="C114" s="61"/>
      <c r="D114" s="118">
        <v>106</v>
      </c>
      <c r="E114" s="116" t="str">
        <f>IF(ISERROR(VLOOKUP(D114,'ALL QUESTIONS'!B106:G233,2,FALSE)),"",(VLOOKUP(D114,'ALL QUESTIONS'!B106:G233,2,FALSE)))</f>
        <v/>
      </c>
      <c r="F114" s="117" t="str">
        <f>IF(ISERROR(VLOOKUP(D114,'ALL QUESTIONS'!B106:G233,4,FALSE)),"",(VLOOKUP(D114,'ALL QUESTIONS'!B106:G233,4,FALSE)))</f>
        <v/>
      </c>
      <c r="G114" s="274" t="str">
        <f>IF(ISERROR(VLOOKUP(D114,'ALL QUESTIONS'!B106:G233,3,FALSE)),"",(VLOOKUP(D114,'ALL QUESTIONS'!B106:G233,3,FALSE)))</f>
        <v/>
      </c>
      <c r="H114" s="274" t="str">
        <f>IF(ISERROR(VLOOKUP(D114,'ALL QUESTIONS'!B106:G233,5,FALSE)),"",(VLOOKUP(D114,'ALL QUESTIONS'!B106:G233,5,FALSE)))</f>
        <v/>
      </c>
      <c r="I114" s="120" t="str">
        <f>IF(ISERROR(VLOOKUP(D114,'ALL QUESTIONS'!B106:G233,6,FALSE)),"",(VLOOKUP(D114,'ALL QUESTIONS'!B106:G233,6,FALSE)))</f>
        <v/>
      </c>
      <c r="J114" s="544"/>
      <c r="K114" s="68"/>
    </row>
    <row r="115" spans="2:11" ht="150" customHeight="1">
      <c r="B115" s="69"/>
      <c r="C115" s="61"/>
      <c r="D115" s="118">
        <v>107</v>
      </c>
      <c r="E115" s="116" t="str">
        <f>IF(ISERROR(VLOOKUP(D115,'ALL QUESTIONS'!B107:G234,2,FALSE)),"",(VLOOKUP(D115,'ALL QUESTIONS'!B107:G234,2,FALSE)))</f>
        <v/>
      </c>
      <c r="F115" s="117" t="str">
        <f>IF(ISERROR(VLOOKUP(D115,'ALL QUESTIONS'!B107:G234,4,FALSE)),"",(VLOOKUP(D115,'ALL QUESTIONS'!B107:G234,4,FALSE)))</f>
        <v/>
      </c>
      <c r="G115" s="274" t="str">
        <f>IF(ISERROR(VLOOKUP(D115,'ALL QUESTIONS'!B107:G234,3,FALSE)),"",(VLOOKUP(D115,'ALL QUESTIONS'!B107:G234,3,FALSE)))</f>
        <v/>
      </c>
      <c r="H115" s="274" t="str">
        <f>IF(ISERROR(VLOOKUP(D115,'ALL QUESTIONS'!B107:G234,5,FALSE)),"",(VLOOKUP(D115,'ALL QUESTIONS'!B107:G234,5,FALSE)))</f>
        <v/>
      </c>
      <c r="I115" s="120" t="str">
        <f>IF(ISERROR(VLOOKUP(D115,'ALL QUESTIONS'!B107:G234,6,FALSE)),"",(VLOOKUP(D115,'ALL QUESTIONS'!B107:G234,6,FALSE)))</f>
        <v/>
      </c>
      <c r="J115" s="544"/>
      <c r="K115" s="68"/>
    </row>
    <row r="116" spans="2:11" ht="150" customHeight="1">
      <c r="B116" s="69"/>
      <c r="C116" s="61"/>
      <c r="D116" s="118">
        <v>108</v>
      </c>
      <c r="E116" s="116" t="str">
        <f>IF(ISERROR(VLOOKUP(D116,'ALL QUESTIONS'!B108:G235,2,FALSE)),"",(VLOOKUP(D116,'ALL QUESTIONS'!B108:G235,2,FALSE)))</f>
        <v/>
      </c>
      <c r="F116" s="117" t="str">
        <f>IF(ISERROR(VLOOKUP(D116,'ALL QUESTIONS'!B108:G235,4,FALSE)),"",(VLOOKUP(D116,'ALL QUESTIONS'!B108:G235,4,FALSE)))</f>
        <v/>
      </c>
      <c r="G116" s="274" t="str">
        <f>IF(ISERROR(VLOOKUP(D116,'ALL QUESTIONS'!B108:G235,3,FALSE)),"",(VLOOKUP(D116,'ALL QUESTIONS'!B108:G235,3,FALSE)))</f>
        <v/>
      </c>
      <c r="H116" s="274" t="str">
        <f>IF(ISERROR(VLOOKUP(D116,'ALL QUESTIONS'!B108:G235,5,FALSE)),"",(VLOOKUP(D116,'ALL QUESTIONS'!B108:G235,5,FALSE)))</f>
        <v/>
      </c>
      <c r="I116" s="120" t="str">
        <f>IF(ISERROR(VLOOKUP(D116,'ALL QUESTIONS'!B108:G235,6,FALSE)),"",(VLOOKUP(D116,'ALL QUESTIONS'!B108:G235,6,FALSE)))</f>
        <v/>
      </c>
      <c r="J116" s="544"/>
      <c r="K116" s="68"/>
    </row>
    <row r="117" spans="2:11" ht="150" customHeight="1">
      <c r="B117" s="69"/>
      <c r="C117" s="61"/>
      <c r="D117" s="118">
        <v>109</v>
      </c>
      <c r="E117" s="116" t="str">
        <f>IF(ISERROR(VLOOKUP(D117,'ALL QUESTIONS'!B109:G236,2,FALSE)),"",(VLOOKUP(D117,'ALL QUESTIONS'!B109:G236,2,FALSE)))</f>
        <v/>
      </c>
      <c r="F117" s="117" t="str">
        <f>IF(ISERROR(VLOOKUP(D117,'ALL QUESTIONS'!B109:G236,4,FALSE)),"",(VLOOKUP(D117,'ALL QUESTIONS'!B109:G236,4,FALSE)))</f>
        <v/>
      </c>
      <c r="G117" s="274" t="str">
        <f>IF(ISERROR(VLOOKUP(D117,'ALL QUESTIONS'!B109:G236,3,FALSE)),"",(VLOOKUP(D117,'ALL QUESTIONS'!B109:G236,3,FALSE)))</f>
        <v/>
      </c>
      <c r="H117" s="274" t="str">
        <f>IF(ISERROR(VLOOKUP(D117,'ALL QUESTIONS'!B109:G236,5,FALSE)),"",(VLOOKUP(D117,'ALL QUESTIONS'!B109:G236,5,FALSE)))</f>
        <v/>
      </c>
      <c r="I117" s="120" t="str">
        <f>IF(ISERROR(VLOOKUP(D117,'ALL QUESTIONS'!B109:G236,6,FALSE)),"",(VLOOKUP(D117,'ALL QUESTIONS'!B109:G236,6,FALSE)))</f>
        <v/>
      </c>
      <c r="J117" s="544"/>
      <c r="K117" s="68"/>
    </row>
    <row r="118" spans="2:11" ht="150" customHeight="1">
      <c r="B118" s="69"/>
      <c r="C118" s="61"/>
      <c r="D118" s="118">
        <v>110</v>
      </c>
      <c r="E118" s="116" t="str">
        <f>IF(ISERROR(VLOOKUP(D118,'ALL QUESTIONS'!B110:G237,2,FALSE)),"",(VLOOKUP(D118,'ALL QUESTIONS'!B110:G237,2,FALSE)))</f>
        <v/>
      </c>
      <c r="F118" s="117" t="str">
        <f>IF(ISERROR(VLOOKUP(D118,'ALL QUESTIONS'!B110:G237,4,FALSE)),"",(VLOOKUP(D118,'ALL QUESTIONS'!B110:G237,4,FALSE)))</f>
        <v/>
      </c>
      <c r="G118" s="274" t="str">
        <f>IF(ISERROR(VLOOKUP(D118,'ALL QUESTIONS'!B110:G237,3,FALSE)),"",(VLOOKUP(D118,'ALL QUESTIONS'!B110:G237,3,FALSE)))</f>
        <v/>
      </c>
      <c r="H118" s="274" t="str">
        <f>IF(ISERROR(VLOOKUP(D118,'ALL QUESTIONS'!B110:G237,5,FALSE)),"",(VLOOKUP(D118,'ALL QUESTIONS'!B110:G237,5,FALSE)))</f>
        <v/>
      </c>
      <c r="I118" s="120" t="str">
        <f>IF(ISERROR(VLOOKUP(D118,'ALL QUESTIONS'!B110:G237,6,FALSE)),"",(VLOOKUP(D118,'ALL QUESTIONS'!B110:G237,6,FALSE)))</f>
        <v/>
      </c>
      <c r="J118" s="544"/>
      <c r="K118" s="68"/>
    </row>
    <row r="119" spans="2:11" ht="150" customHeight="1">
      <c r="B119" s="69"/>
      <c r="C119" s="61"/>
      <c r="D119" s="118">
        <v>111</v>
      </c>
      <c r="E119" s="116" t="str">
        <f>IF(ISERROR(VLOOKUP(D119,'ALL QUESTIONS'!B111:G238,2,FALSE)),"",(VLOOKUP(D119,'ALL QUESTIONS'!B111:G238,2,FALSE)))</f>
        <v/>
      </c>
      <c r="F119" s="117" t="str">
        <f>IF(ISERROR(VLOOKUP(D119,'ALL QUESTIONS'!B111:G238,4,FALSE)),"",(VLOOKUP(D119,'ALL QUESTIONS'!B111:G238,4,FALSE)))</f>
        <v/>
      </c>
      <c r="G119" s="274" t="str">
        <f>IF(ISERROR(VLOOKUP(D119,'ALL QUESTIONS'!B111:G238,3,FALSE)),"",(VLOOKUP(D119,'ALL QUESTIONS'!B111:G238,3,FALSE)))</f>
        <v/>
      </c>
      <c r="H119" s="274" t="str">
        <f>IF(ISERROR(VLOOKUP(D119,'ALL QUESTIONS'!B111:G238,5,FALSE)),"",(VLOOKUP(D119,'ALL QUESTIONS'!B111:G238,5,FALSE)))</f>
        <v/>
      </c>
      <c r="I119" s="120" t="str">
        <f>IF(ISERROR(VLOOKUP(D119,'ALL QUESTIONS'!B111:G238,6,FALSE)),"",(VLOOKUP(D119,'ALL QUESTIONS'!B111:G238,6,FALSE)))</f>
        <v/>
      </c>
      <c r="J119" s="544"/>
      <c r="K119" s="68"/>
    </row>
    <row r="120" spans="2:11" ht="150" customHeight="1">
      <c r="B120" s="69"/>
      <c r="C120" s="61"/>
      <c r="D120" s="118">
        <v>112</v>
      </c>
      <c r="E120" s="116" t="str">
        <f>IF(ISERROR(VLOOKUP(D120,'ALL QUESTIONS'!B112:G239,2,FALSE)),"",(VLOOKUP(D120,'ALL QUESTIONS'!B112:G239,2,FALSE)))</f>
        <v/>
      </c>
      <c r="F120" s="117" t="str">
        <f>IF(ISERROR(VLOOKUP(D120,'ALL QUESTIONS'!B112:G239,4,FALSE)),"",(VLOOKUP(D120,'ALL QUESTIONS'!B112:G239,4,FALSE)))</f>
        <v/>
      </c>
      <c r="G120" s="274" t="str">
        <f>IF(ISERROR(VLOOKUP(D120,'ALL QUESTIONS'!B112:G239,3,FALSE)),"",(VLOOKUP(D120,'ALL QUESTIONS'!B112:G239,3,FALSE)))</f>
        <v/>
      </c>
      <c r="H120" s="274" t="str">
        <f>IF(ISERROR(VLOOKUP(D120,'ALL QUESTIONS'!B112:G239,5,FALSE)),"",(VLOOKUP(D120,'ALL QUESTIONS'!B112:G239,5,FALSE)))</f>
        <v/>
      </c>
      <c r="I120" s="120" t="str">
        <f>IF(ISERROR(VLOOKUP(D120,'ALL QUESTIONS'!B112:G239,6,FALSE)),"",(VLOOKUP(D120,'ALL QUESTIONS'!B112:G239,6,FALSE)))</f>
        <v/>
      </c>
      <c r="J120" s="544"/>
      <c r="K120" s="68"/>
    </row>
    <row r="121" spans="2:11" ht="150" customHeight="1">
      <c r="B121" s="69"/>
      <c r="C121" s="61"/>
      <c r="D121" s="118">
        <v>113</v>
      </c>
      <c r="E121" s="116" t="str">
        <f>IF(ISERROR(VLOOKUP(D121,'ALL QUESTIONS'!B113:G240,2,FALSE)),"",(VLOOKUP(D121,'ALL QUESTIONS'!B113:G240,2,FALSE)))</f>
        <v/>
      </c>
      <c r="F121" s="117" t="str">
        <f>IF(ISERROR(VLOOKUP(D121,'ALL QUESTIONS'!B113:G240,4,FALSE)),"",(VLOOKUP(D121,'ALL QUESTIONS'!B113:G240,4,FALSE)))</f>
        <v/>
      </c>
      <c r="G121" s="274" t="str">
        <f>IF(ISERROR(VLOOKUP(D121,'ALL QUESTIONS'!B113:G240,3,FALSE)),"",(VLOOKUP(D121,'ALL QUESTIONS'!B113:G240,3,FALSE)))</f>
        <v/>
      </c>
      <c r="H121" s="274" t="str">
        <f>IF(ISERROR(VLOOKUP(D121,'ALL QUESTIONS'!B113:G240,5,FALSE)),"",(VLOOKUP(D121,'ALL QUESTIONS'!B113:G240,5,FALSE)))</f>
        <v/>
      </c>
      <c r="I121" s="120" t="str">
        <f>IF(ISERROR(VLOOKUP(D121,'ALL QUESTIONS'!B113:G240,6,FALSE)),"",(VLOOKUP(D121,'ALL QUESTIONS'!B113:G240,6,FALSE)))</f>
        <v/>
      </c>
      <c r="J121" s="544"/>
      <c r="K121" s="68"/>
    </row>
    <row r="122" spans="2:11" ht="150" customHeight="1">
      <c r="B122" s="69"/>
      <c r="C122" s="61"/>
      <c r="D122" s="118">
        <v>114</v>
      </c>
      <c r="E122" s="116" t="str">
        <f>IF(ISERROR(VLOOKUP(D122,'ALL QUESTIONS'!B114:G241,2,FALSE)),"",(VLOOKUP(D122,'ALL QUESTIONS'!B114:G241,2,FALSE)))</f>
        <v/>
      </c>
      <c r="F122" s="117" t="str">
        <f>IF(ISERROR(VLOOKUP(D122,'ALL QUESTIONS'!B114:G241,4,FALSE)),"",(VLOOKUP(D122,'ALL QUESTIONS'!B114:G241,4,FALSE)))</f>
        <v/>
      </c>
      <c r="G122" s="274" t="str">
        <f>IF(ISERROR(VLOOKUP(D122,'ALL QUESTIONS'!B114:G241,3,FALSE)),"",(VLOOKUP(D122,'ALL QUESTIONS'!B114:G241,3,FALSE)))</f>
        <v/>
      </c>
      <c r="H122" s="274" t="str">
        <f>IF(ISERROR(VLOOKUP(D122,'ALL QUESTIONS'!B114:G241,5,FALSE)),"",(VLOOKUP(D122,'ALL QUESTIONS'!B114:G241,5,FALSE)))</f>
        <v/>
      </c>
      <c r="I122" s="120" t="str">
        <f>IF(ISERROR(VLOOKUP(D122,'ALL QUESTIONS'!B114:G241,6,FALSE)),"",(VLOOKUP(D122,'ALL QUESTIONS'!B114:G241,6,FALSE)))</f>
        <v/>
      </c>
      <c r="J122" s="544"/>
      <c r="K122" s="68"/>
    </row>
    <row r="123" spans="2:11" ht="150" customHeight="1">
      <c r="B123" s="69"/>
      <c r="C123" s="61"/>
      <c r="D123" s="118">
        <v>115</v>
      </c>
      <c r="E123" s="116" t="str">
        <f>IF(ISERROR(VLOOKUP(D123,'ALL QUESTIONS'!B115:G242,2,FALSE)),"",(VLOOKUP(D123,'ALL QUESTIONS'!B115:G242,2,FALSE)))</f>
        <v/>
      </c>
      <c r="F123" s="117" t="str">
        <f>IF(ISERROR(VLOOKUP(D123,'ALL QUESTIONS'!B115:G242,4,FALSE)),"",(VLOOKUP(D123,'ALL QUESTIONS'!B115:G242,4,FALSE)))</f>
        <v/>
      </c>
      <c r="G123" s="274" t="str">
        <f>IF(ISERROR(VLOOKUP(D123,'ALL QUESTIONS'!B115:G242,3,FALSE)),"",(VLOOKUP(D123,'ALL QUESTIONS'!B115:G242,3,FALSE)))</f>
        <v/>
      </c>
      <c r="H123" s="274" t="str">
        <f>IF(ISERROR(VLOOKUP(D123,'ALL QUESTIONS'!B115:G242,5,FALSE)),"",(VLOOKUP(D123,'ALL QUESTIONS'!B115:G242,5,FALSE)))</f>
        <v/>
      </c>
      <c r="I123" s="120" t="str">
        <f>IF(ISERROR(VLOOKUP(D123,'ALL QUESTIONS'!B115:G242,6,FALSE)),"",(VLOOKUP(D123,'ALL QUESTIONS'!B115:G242,6,FALSE)))</f>
        <v/>
      </c>
      <c r="J123" s="544"/>
      <c r="K123" s="68"/>
    </row>
    <row r="124" spans="2:11" ht="150" customHeight="1">
      <c r="B124" s="69"/>
      <c r="C124" s="61"/>
      <c r="D124" s="118">
        <v>116</v>
      </c>
      <c r="E124" s="116" t="str">
        <f>IF(ISERROR(VLOOKUP(D124,'ALL QUESTIONS'!B116:G243,2,FALSE)),"",(VLOOKUP(D124,'ALL QUESTIONS'!B116:G243,2,FALSE)))</f>
        <v/>
      </c>
      <c r="F124" s="117" t="str">
        <f>IF(ISERROR(VLOOKUP(D124,'ALL QUESTIONS'!B116:G243,4,FALSE)),"",(VLOOKUP(D124,'ALL QUESTIONS'!B116:G243,4,FALSE)))</f>
        <v/>
      </c>
      <c r="G124" s="274" t="str">
        <f>IF(ISERROR(VLOOKUP(D124,'ALL QUESTIONS'!B116:G243,3,FALSE)),"",(VLOOKUP(D124,'ALL QUESTIONS'!B116:G243,3,FALSE)))</f>
        <v/>
      </c>
      <c r="H124" s="274" t="str">
        <f>IF(ISERROR(VLOOKUP(D124,'ALL QUESTIONS'!B116:G243,5,FALSE)),"",(VLOOKUP(D124,'ALL QUESTIONS'!B116:G243,5,FALSE)))</f>
        <v/>
      </c>
      <c r="I124" s="120" t="str">
        <f>IF(ISERROR(VLOOKUP(D124,'ALL QUESTIONS'!B116:G243,6,FALSE)),"",(VLOOKUP(D124,'ALL QUESTIONS'!B116:G243,6,FALSE)))</f>
        <v/>
      </c>
      <c r="J124" s="544"/>
      <c r="K124" s="68"/>
    </row>
    <row r="125" spans="2:11" ht="150" customHeight="1">
      <c r="B125" s="69"/>
      <c r="C125" s="61"/>
      <c r="D125" s="118">
        <v>117</v>
      </c>
      <c r="E125" s="116" t="str">
        <f>IF(ISERROR(VLOOKUP(D125,'ALL QUESTIONS'!B117:G244,2,FALSE)),"",(VLOOKUP(D125,'ALL QUESTIONS'!B117:G244,2,FALSE)))</f>
        <v/>
      </c>
      <c r="F125" s="117" t="str">
        <f>IF(ISERROR(VLOOKUP(D125,'ALL QUESTIONS'!B117:G244,4,FALSE)),"",(VLOOKUP(D125,'ALL QUESTIONS'!B117:G244,4,FALSE)))</f>
        <v/>
      </c>
      <c r="G125" s="274" t="str">
        <f>IF(ISERROR(VLOOKUP(D125,'ALL QUESTIONS'!B117:G244,3,FALSE)),"",(VLOOKUP(D125,'ALL QUESTIONS'!B117:G244,3,FALSE)))</f>
        <v/>
      </c>
      <c r="H125" s="274" t="str">
        <f>IF(ISERROR(VLOOKUP(D125,'ALL QUESTIONS'!B117:G244,5,FALSE)),"",(VLOOKUP(D125,'ALL QUESTIONS'!B117:G244,5,FALSE)))</f>
        <v/>
      </c>
      <c r="I125" s="120" t="str">
        <f>IF(ISERROR(VLOOKUP(D125,'ALL QUESTIONS'!B117:G244,6,FALSE)),"",(VLOOKUP(D125,'ALL QUESTIONS'!B117:G244,6,FALSE)))</f>
        <v/>
      </c>
      <c r="J125" s="544"/>
      <c r="K125" s="68"/>
    </row>
    <row r="126" spans="2:11" ht="150" customHeight="1">
      <c r="B126" s="69"/>
      <c r="C126" s="61"/>
      <c r="D126" s="118">
        <v>118</v>
      </c>
      <c r="E126" s="116" t="str">
        <f>IF(ISERROR(VLOOKUP(D126,'ALL QUESTIONS'!B118:G245,2,FALSE)),"",(VLOOKUP(D126,'ALL QUESTIONS'!B118:G245,2,FALSE)))</f>
        <v/>
      </c>
      <c r="F126" s="117" t="str">
        <f>IF(ISERROR(VLOOKUP(D126,'ALL QUESTIONS'!B118:G245,4,FALSE)),"",(VLOOKUP(D126,'ALL QUESTIONS'!B118:G245,4,FALSE)))</f>
        <v/>
      </c>
      <c r="G126" s="274" t="str">
        <f>IF(ISERROR(VLOOKUP(D126,'ALL QUESTIONS'!B118:G245,3,FALSE)),"",(VLOOKUP(D126,'ALL QUESTIONS'!B118:G245,3,FALSE)))</f>
        <v/>
      </c>
      <c r="H126" s="274" t="str">
        <f>IF(ISERROR(VLOOKUP(D126,'ALL QUESTIONS'!B118:G245,5,FALSE)),"",(VLOOKUP(D126,'ALL QUESTIONS'!B118:G245,5,FALSE)))</f>
        <v/>
      </c>
      <c r="I126" s="120" t="str">
        <f>IF(ISERROR(VLOOKUP(D126,'ALL QUESTIONS'!B118:G245,6,FALSE)),"",(VLOOKUP(D126,'ALL QUESTIONS'!B118:G245,6,FALSE)))</f>
        <v/>
      </c>
      <c r="J126" s="544"/>
      <c r="K126" s="68"/>
    </row>
    <row r="127" spans="2:11" ht="150" customHeight="1">
      <c r="B127" s="69"/>
      <c r="C127" s="61"/>
      <c r="D127" s="118">
        <v>119</v>
      </c>
      <c r="E127" s="116" t="str">
        <f>IF(ISERROR(VLOOKUP(D127,'ALL QUESTIONS'!B119:G246,2,FALSE)),"",(VLOOKUP(D127,'ALL QUESTIONS'!B119:G246,2,FALSE)))</f>
        <v/>
      </c>
      <c r="F127" s="117" t="str">
        <f>IF(ISERROR(VLOOKUP(D127,'ALL QUESTIONS'!B119:G246,4,FALSE)),"",(VLOOKUP(D127,'ALL QUESTIONS'!B119:G246,4,FALSE)))</f>
        <v/>
      </c>
      <c r="G127" s="274" t="str">
        <f>IF(ISERROR(VLOOKUP(D127,'ALL QUESTIONS'!B119:G246,3,FALSE)),"",(VLOOKUP(D127,'ALL QUESTIONS'!B119:G246,3,FALSE)))</f>
        <v/>
      </c>
      <c r="H127" s="274" t="str">
        <f>IF(ISERROR(VLOOKUP(D127,'ALL QUESTIONS'!B119:G246,5,FALSE)),"",(VLOOKUP(D127,'ALL QUESTIONS'!B119:G246,5,FALSE)))</f>
        <v/>
      </c>
      <c r="I127" s="120" t="str">
        <f>IF(ISERROR(VLOOKUP(D127,'ALL QUESTIONS'!B119:G246,6,FALSE)),"",(VLOOKUP(D127,'ALL QUESTIONS'!B119:G246,6,FALSE)))</f>
        <v/>
      </c>
      <c r="J127" s="544"/>
      <c r="K127" s="68"/>
    </row>
    <row r="128" spans="2:11" ht="150" customHeight="1">
      <c r="B128" s="69"/>
      <c r="C128" s="61"/>
      <c r="D128" s="118">
        <v>120</v>
      </c>
      <c r="E128" s="116" t="str">
        <f>IF(ISERROR(VLOOKUP(D128,'ALL QUESTIONS'!B120:G247,2,FALSE)),"",(VLOOKUP(D128,'ALL QUESTIONS'!B120:G247,2,FALSE)))</f>
        <v/>
      </c>
      <c r="F128" s="117" t="str">
        <f>IF(ISERROR(VLOOKUP(D128,'ALL QUESTIONS'!B120:G247,4,FALSE)),"",(VLOOKUP(D128,'ALL QUESTIONS'!B120:G247,4,FALSE)))</f>
        <v/>
      </c>
      <c r="G128" s="274" t="str">
        <f>IF(ISERROR(VLOOKUP(D128,'ALL QUESTIONS'!B120:G247,3,FALSE)),"",(VLOOKUP(D128,'ALL QUESTIONS'!B120:G247,3,FALSE)))</f>
        <v/>
      </c>
      <c r="H128" s="274" t="str">
        <f>IF(ISERROR(VLOOKUP(D128,'ALL QUESTIONS'!B120:G247,5,FALSE)),"",(VLOOKUP(D128,'ALL QUESTIONS'!B120:G247,5,FALSE)))</f>
        <v/>
      </c>
      <c r="I128" s="120" t="str">
        <f>IF(ISERROR(VLOOKUP(D128,'ALL QUESTIONS'!B120:G247,6,FALSE)),"",(VLOOKUP(D128,'ALL QUESTIONS'!B120:G247,6,FALSE)))</f>
        <v/>
      </c>
      <c r="J128" s="544"/>
      <c r="K128" s="68"/>
    </row>
    <row r="129" spans="2:11" ht="150" customHeight="1">
      <c r="B129" s="69"/>
      <c r="C129" s="61"/>
      <c r="D129" s="118">
        <v>121</v>
      </c>
      <c r="E129" s="116" t="str">
        <f>IF(ISERROR(VLOOKUP(D129,'ALL QUESTIONS'!B121:G248,2,FALSE)),"",(VLOOKUP(D129,'ALL QUESTIONS'!B121:G248,2,FALSE)))</f>
        <v/>
      </c>
      <c r="F129" s="117" t="str">
        <f>IF(ISERROR(VLOOKUP(D129,'ALL QUESTIONS'!B121:G248,4,FALSE)),"",(VLOOKUP(D129,'ALL QUESTIONS'!B121:G248,4,FALSE)))</f>
        <v/>
      </c>
      <c r="G129" s="274" t="str">
        <f>IF(ISERROR(VLOOKUP(D129,'ALL QUESTIONS'!B121:G248,3,FALSE)),"",(VLOOKUP(D129,'ALL QUESTIONS'!B121:G248,3,FALSE)))</f>
        <v/>
      </c>
      <c r="H129" s="274" t="str">
        <f>IF(ISERROR(VLOOKUP(D129,'ALL QUESTIONS'!B121:G248,5,FALSE)),"",(VLOOKUP(D129,'ALL QUESTIONS'!B121:G248,5,FALSE)))</f>
        <v/>
      </c>
      <c r="I129" s="120" t="str">
        <f>IF(ISERROR(VLOOKUP(D129,'ALL QUESTIONS'!B121:G248,6,FALSE)),"",(VLOOKUP(D129,'ALL QUESTIONS'!B121:G248,6,FALSE)))</f>
        <v/>
      </c>
      <c r="J129" s="544"/>
      <c r="K129" s="68"/>
    </row>
    <row r="130" spans="2:11" ht="150" customHeight="1">
      <c r="B130" s="69"/>
      <c r="C130" s="61"/>
      <c r="D130" s="118">
        <v>122</v>
      </c>
      <c r="E130" s="116" t="str">
        <f>IF(ISERROR(VLOOKUP(D130,'ALL QUESTIONS'!B122:G249,2,FALSE)),"",(VLOOKUP(D130,'ALL QUESTIONS'!B122:G249,2,FALSE)))</f>
        <v/>
      </c>
      <c r="F130" s="117" t="str">
        <f>IF(ISERROR(VLOOKUP(D130,'ALL QUESTIONS'!B122:G249,4,FALSE)),"",(VLOOKUP(D130,'ALL QUESTIONS'!B122:G249,4,FALSE)))</f>
        <v/>
      </c>
      <c r="G130" s="274" t="str">
        <f>IF(ISERROR(VLOOKUP(D130,'ALL QUESTIONS'!B122:G249,3,FALSE)),"",(VLOOKUP(D130,'ALL QUESTIONS'!B122:G249,3,FALSE)))</f>
        <v/>
      </c>
      <c r="H130" s="274" t="str">
        <f>IF(ISERROR(VLOOKUP(D130,'ALL QUESTIONS'!B122:G249,5,FALSE)),"",(VLOOKUP(D130,'ALL QUESTIONS'!B122:G249,5,FALSE)))</f>
        <v/>
      </c>
      <c r="I130" s="120" t="str">
        <f>IF(ISERROR(VLOOKUP(D130,'ALL QUESTIONS'!B122:G249,6,FALSE)),"",(VLOOKUP(D130,'ALL QUESTIONS'!B122:G249,6,FALSE)))</f>
        <v/>
      </c>
      <c r="J130" s="544"/>
      <c r="K130" s="68"/>
    </row>
    <row r="131" spans="2:11" ht="150" customHeight="1">
      <c r="B131" s="69"/>
      <c r="C131" s="61"/>
      <c r="D131" s="118">
        <v>123</v>
      </c>
      <c r="E131" s="116" t="str">
        <f>IF(ISERROR(VLOOKUP(D131,'ALL QUESTIONS'!B123:G250,2,FALSE)),"",(VLOOKUP(D131,'ALL QUESTIONS'!B123:G250,2,FALSE)))</f>
        <v/>
      </c>
      <c r="F131" s="117" t="str">
        <f>IF(ISERROR(VLOOKUP(D131,'ALL QUESTIONS'!B123:G250,4,FALSE)),"",(VLOOKUP(D131,'ALL QUESTIONS'!B123:G250,4,FALSE)))</f>
        <v/>
      </c>
      <c r="G131" s="274" t="str">
        <f>IF(ISERROR(VLOOKUP(D131,'ALL QUESTIONS'!B123:G250,3,FALSE)),"",(VLOOKUP(D131,'ALL QUESTIONS'!B123:G250,3,FALSE)))</f>
        <v/>
      </c>
      <c r="H131" s="274" t="str">
        <f>IF(ISERROR(VLOOKUP(D131,'ALL QUESTIONS'!B123:G250,5,FALSE)),"",(VLOOKUP(D131,'ALL QUESTIONS'!B123:G250,5,FALSE)))</f>
        <v/>
      </c>
      <c r="I131" s="120" t="str">
        <f>IF(ISERROR(VLOOKUP(D131,'ALL QUESTIONS'!B123:G250,6,FALSE)),"",(VLOOKUP(D131,'ALL QUESTIONS'!B123:G250,6,FALSE)))</f>
        <v/>
      </c>
      <c r="J131" s="544"/>
      <c r="K131" s="68"/>
    </row>
    <row r="132" spans="2:11" ht="150" customHeight="1">
      <c r="B132" s="69"/>
      <c r="C132" s="61"/>
      <c r="D132" s="118">
        <v>124</v>
      </c>
      <c r="E132" s="116" t="str">
        <f>IF(ISERROR(VLOOKUP(D132,'ALL QUESTIONS'!B124:G251,2,FALSE)),"",(VLOOKUP(D132,'ALL QUESTIONS'!B124:G251,2,FALSE)))</f>
        <v/>
      </c>
      <c r="F132" s="117" t="str">
        <f>IF(ISERROR(VLOOKUP(D132,'ALL QUESTIONS'!B124:G251,4,FALSE)),"",(VLOOKUP(D132,'ALL QUESTIONS'!B124:G251,4,FALSE)))</f>
        <v/>
      </c>
      <c r="G132" s="274" t="str">
        <f>IF(ISERROR(VLOOKUP(D132,'ALL QUESTIONS'!B124:G251,3,FALSE)),"",(VLOOKUP(D132,'ALL QUESTIONS'!B124:G251,3,FALSE)))</f>
        <v/>
      </c>
      <c r="H132" s="274" t="str">
        <f>IF(ISERROR(VLOOKUP(D132,'ALL QUESTIONS'!B124:G251,5,FALSE)),"",(VLOOKUP(D132,'ALL QUESTIONS'!B124:G251,5,FALSE)))</f>
        <v/>
      </c>
      <c r="I132" s="120" t="str">
        <f>IF(ISERROR(VLOOKUP(D132,'ALL QUESTIONS'!B124:G251,6,FALSE)),"",(VLOOKUP(D132,'ALL QUESTIONS'!B124:G251,6,FALSE)))</f>
        <v/>
      </c>
      <c r="J132" s="544"/>
      <c r="K132" s="68"/>
    </row>
    <row r="133" spans="2:11" ht="150" customHeight="1">
      <c r="B133" s="69"/>
      <c r="C133" s="61"/>
      <c r="D133" s="118">
        <v>125</v>
      </c>
      <c r="E133" s="116" t="str">
        <f>IF(ISERROR(VLOOKUP(D133,'ALL QUESTIONS'!B125:G252,2,FALSE)),"",(VLOOKUP(D133,'ALL QUESTIONS'!B125:G252,2,FALSE)))</f>
        <v/>
      </c>
      <c r="F133" s="117" t="str">
        <f>IF(ISERROR(VLOOKUP(D133,'ALL QUESTIONS'!B125:G252,4,FALSE)),"",(VLOOKUP(D133,'ALL QUESTIONS'!B125:G252,4,FALSE)))</f>
        <v/>
      </c>
      <c r="G133" s="274" t="str">
        <f>IF(ISERROR(VLOOKUP(D133,'ALL QUESTIONS'!B125:G252,3,FALSE)),"",(VLOOKUP(D133,'ALL QUESTIONS'!B125:G252,3,FALSE)))</f>
        <v/>
      </c>
      <c r="H133" s="274" t="str">
        <f>IF(ISERROR(VLOOKUP(D133,'ALL QUESTIONS'!B125:G252,5,FALSE)),"",(VLOOKUP(D133,'ALL QUESTIONS'!B125:G252,5,FALSE)))</f>
        <v/>
      </c>
      <c r="I133" s="120" t="str">
        <f>IF(ISERROR(VLOOKUP(D133,'ALL QUESTIONS'!B125:G252,6,FALSE)),"",(VLOOKUP(D133,'ALL QUESTIONS'!B125:G252,6,FALSE)))</f>
        <v/>
      </c>
      <c r="J133" s="544"/>
      <c r="K133" s="68"/>
    </row>
    <row r="134" spans="2:11" ht="150" customHeight="1">
      <c r="B134" s="69"/>
      <c r="C134" s="61"/>
      <c r="D134" s="118">
        <v>126</v>
      </c>
      <c r="E134" s="116" t="str">
        <f>IF(ISERROR(VLOOKUP(D134,'ALL QUESTIONS'!B126:G253,2,FALSE)),"",(VLOOKUP(D134,'ALL QUESTIONS'!B126:G253,2,FALSE)))</f>
        <v/>
      </c>
      <c r="F134" s="117" t="str">
        <f>IF(ISERROR(VLOOKUP(D134,'ALL QUESTIONS'!B126:G253,4,FALSE)),"",(VLOOKUP(D134,'ALL QUESTIONS'!B126:G253,4,FALSE)))</f>
        <v/>
      </c>
      <c r="G134" s="274" t="str">
        <f>IF(ISERROR(VLOOKUP(D134,'ALL QUESTIONS'!B126:G253,3,FALSE)),"",(VLOOKUP(D134,'ALL QUESTIONS'!B126:G253,3,FALSE)))</f>
        <v/>
      </c>
      <c r="H134" s="274" t="str">
        <f>IF(ISERROR(VLOOKUP(D134,'ALL QUESTIONS'!B126:G253,5,FALSE)),"",(VLOOKUP(D134,'ALL QUESTIONS'!B126:G253,5,FALSE)))</f>
        <v/>
      </c>
      <c r="I134" s="120" t="str">
        <f>IF(ISERROR(VLOOKUP(D134,'ALL QUESTIONS'!B126:G253,6,FALSE)),"",(VLOOKUP(D134,'ALL QUESTIONS'!B126:G253,6,FALSE)))</f>
        <v/>
      </c>
      <c r="J134" s="544"/>
      <c r="K134" s="68"/>
    </row>
    <row r="135" spans="2:11" ht="7.35" customHeight="1" thickBot="1">
      <c r="B135" s="69"/>
      <c r="C135" s="62"/>
      <c r="D135" s="63"/>
      <c r="E135" s="63"/>
      <c r="F135" s="63"/>
      <c r="G135" s="63"/>
      <c r="H135" s="63"/>
      <c r="I135" s="63"/>
      <c r="J135" s="545"/>
      <c r="K135" s="68"/>
    </row>
    <row r="136" spans="2:11" ht="7.35" customHeight="1" thickBot="1">
      <c r="B136" s="73"/>
      <c r="C136" s="74"/>
      <c r="D136" s="74"/>
      <c r="E136" s="75"/>
      <c r="F136" s="75"/>
      <c r="G136" s="75"/>
      <c r="H136" s="75"/>
      <c r="I136" s="75"/>
      <c r="J136" s="75"/>
      <c r="K136" s="76"/>
    </row>
  </sheetData>
  <sheetProtection sheet="1" formatColumns="0" formatRows="0" selectLockedCells="1"/>
  <mergeCells count="5">
    <mergeCell ref="J4:J5"/>
    <mergeCell ref="C7:I7"/>
    <mergeCell ref="J7:J135"/>
    <mergeCell ref="B2:I2"/>
    <mergeCell ref="D4:I4"/>
  </mergeCells>
  <conditionalFormatting sqref="E9:E134">
    <cfRule type="cellIs" dxfId="6" priority="157" operator="between">
      <formula>11</formula>
      <formula>16</formula>
    </cfRule>
    <cfRule type="cellIs" dxfId="5" priority="158" operator="between">
      <formula>7</formula>
      <formula>11</formula>
    </cfRule>
    <cfRule type="cellIs" dxfId="4" priority="159" operator="between">
      <formula>6</formula>
      <formula>7</formula>
    </cfRule>
    <cfRule type="cellIs" dxfId="3" priority="160" operator="between">
      <formula>1</formula>
      <formula>6</formula>
    </cfRule>
  </conditionalFormatting>
  <conditionalFormatting sqref="F9:F134">
    <cfRule type="cellIs" dxfId="2" priority="127" stopIfTrue="1" operator="equal">
      <formula>3</formula>
    </cfRule>
    <cfRule type="cellIs" dxfId="1" priority="128" stopIfTrue="1" operator="equal">
      <formula>2</formula>
    </cfRule>
    <cfRule type="cellIs" dxfId="0" priority="129" stopIfTrue="1" operator="between">
      <formula>0</formula>
      <formula>1</formula>
    </cfRule>
  </conditionalFormatting>
  <printOptions horizontalCentered="1" verticalCentered="1"/>
  <pageMargins left="0.11811023622047245" right="0.11811023622047245" top="0.35433070866141736" bottom="0.55118110236220474" header="0.31496062992125984" footer="0.31496062992125984"/>
  <pageSetup paperSize="8" scale="49" orientation="landscape" r:id="rId1"/>
  <headerFooter>
    <oddFooter>&amp;LJCB New Supplier Audit&amp;CAction Plan&amp;RIssue: 21
Release Date: 05/12/24</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6"/>
  <dimension ref="A1:G128"/>
  <sheetViews>
    <sheetView zoomScale="55" zoomScaleNormal="55" workbookViewId="0">
      <selection activeCell="U18" sqref="U18"/>
    </sheetView>
  </sheetViews>
  <sheetFormatPr defaultRowHeight="33.75" customHeight="1"/>
  <cols>
    <col min="3" max="3" width="27.42578125" customWidth="1"/>
    <col min="4" max="4" width="236.85546875" customWidth="1"/>
    <col min="5" max="5" width="28.5703125" customWidth="1"/>
    <col min="6" max="6" width="30.42578125" customWidth="1"/>
    <col min="7" max="7" width="30" customWidth="1"/>
    <col min="8" max="8" width="9.42578125" customWidth="1"/>
  </cols>
  <sheetData>
    <row r="1" spans="1:7" ht="33.75" customHeight="1">
      <c r="A1" s="114"/>
      <c r="B1" s="114">
        <v>0</v>
      </c>
      <c r="C1" s="114"/>
      <c r="D1" s="11" t="s">
        <v>170</v>
      </c>
      <c r="E1" s="11" t="s">
        <v>171</v>
      </c>
      <c r="F1" s="11" t="s">
        <v>172</v>
      </c>
      <c r="G1" s="11" t="s">
        <v>104</v>
      </c>
    </row>
    <row r="2" spans="1:7" ht="33.75" customHeight="1">
      <c r="A2" s="114">
        <f>IF(OR(E2=3, G2="", G2=0), 0, 1)</f>
        <v>0</v>
      </c>
      <c r="B2" s="114">
        <f>B1+A2</f>
        <v>0</v>
      </c>
      <c r="C2" s="6" t="s">
        <v>18</v>
      </c>
      <c r="D2" s="5" t="str">
        <f>'Clause 4'!E8</f>
        <v>Have internal issues (e.g. culture, resources, processes, performance, sustainability, and resilience factors) affecting your QMS been identified and documented?”</v>
      </c>
      <c r="E2" s="4">
        <f>'Clause 4'!H8</f>
        <v>0</v>
      </c>
      <c r="F2" s="4">
        <f>'Clause 4'!I8</f>
        <v>0</v>
      </c>
      <c r="G2" s="4" t="str">
        <f>'Clause 4'!J8</f>
        <v/>
      </c>
    </row>
    <row r="3" spans="1:7" ht="33.75" customHeight="1">
      <c r="A3" s="114">
        <f>IF(OR(E3=3, G3="", G3=0), 0, 1)</f>
        <v>0</v>
      </c>
      <c r="B3" s="114">
        <f>B2+A3</f>
        <v>0</v>
      </c>
      <c r="C3" s="2" t="s">
        <v>19</v>
      </c>
      <c r="D3" s="5" t="str">
        <f>'Clause 4'!E9</f>
        <v>Have external issues (e.g. legal, technological, social, environmental, competitive, or economic) relevant to your organization’s purpose and strategic direction been identified?</v>
      </c>
      <c r="E3" s="4">
        <f>'Clause 4'!H9</f>
        <v>0</v>
      </c>
      <c r="F3" s="4">
        <f>'Clause 4'!I9</f>
        <v>0</v>
      </c>
      <c r="G3" s="4" t="str">
        <f>'Clause 4'!J9</f>
        <v/>
      </c>
    </row>
    <row r="4" spans="1:7" ht="33.75" customHeight="1">
      <c r="A4" s="114">
        <f t="shared" ref="A4:A67" si="0">IF(OR(E4=3, G4="", G4=0), 0, 1)</f>
        <v>0</v>
      </c>
      <c r="B4" s="114">
        <f t="shared" ref="B4:B67" si="1">B3+A4</f>
        <v>0</v>
      </c>
      <c r="C4" s="2" t="s">
        <v>20</v>
      </c>
      <c r="D4" s="10" t="str">
        <f>'Clause 4'!E10</f>
        <v>Are internal and external issues, including sustainability and resilience factors, reviewed regularly and updated as part of business or management reviews?</v>
      </c>
      <c r="E4" s="4">
        <f>'Clause 4'!H10</f>
        <v>0</v>
      </c>
      <c r="F4" s="4">
        <f>'Clause 4'!I10</f>
        <v>0</v>
      </c>
      <c r="G4" s="4" t="str">
        <f>'Clause 4'!J10</f>
        <v/>
      </c>
    </row>
    <row r="5" spans="1:7" ht="33.75" customHeight="1">
      <c r="A5" s="114">
        <f t="shared" si="0"/>
        <v>0</v>
      </c>
      <c r="B5" s="114">
        <f t="shared" si="1"/>
        <v>0</v>
      </c>
      <c r="C5" s="2" t="s">
        <v>21</v>
      </c>
      <c r="D5" s="5" t="str">
        <f>'Clause 4'!E11</f>
        <v>Are identified internal and external issues, including sustainability and resilience factors, used to inform risk and opportunity planning (Clause 6.1)?</v>
      </c>
      <c r="E5" s="4">
        <f>'Clause 4'!H11</f>
        <v>0</v>
      </c>
      <c r="F5" s="4">
        <f>'Clause 4'!I11</f>
        <v>0</v>
      </c>
      <c r="G5" s="4" t="str">
        <f>'Clause 4'!J11</f>
        <v/>
      </c>
    </row>
    <row r="6" spans="1:7" ht="33.75" customHeight="1">
      <c r="A6" s="114">
        <f t="shared" si="0"/>
        <v>0</v>
      </c>
      <c r="B6" s="114">
        <f t="shared" si="1"/>
        <v>0</v>
      </c>
      <c r="C6" s="6" t="s">
        <v>24</v>
      </c>
      <c r="D6" s="13" t="str">
        <f>'Clause 4'!E18</f>
        <v>Have the relevant interested parties, including those linked to sustainability, resilience, and long-term success, been identified (e.g., customers, regulators, suppliers, staff, communities)?</v>
      </c>
      <c r="E6" s="9">
        <f>'Clause 4'!H18</f>
        <v>0</v>
      </c>
      <c r="F6" s="9">
        <f>'Clause 4'!I18</f>
        <v>0</v>
      </c>
      <c r="G6" s="9" t="str">
        <f>'Clause 4'!J18</f>
        <v/>
      </c>
    </row>
    <row r="7" spans="1:7" ht="33.75" customHeight="1">
      <c r="A7" s="114">
        <f t="shared" si="0"/>
        <v>0</v>
      </c>
      <c r="B7" s="114">
        <f t="shared" si="1"/>
        <v>0</v>
      </c>
      <c r="C7" s="6" t="s">
        <v>25</v>
      </c>
      <c r="D7" s="10" t="str">
        <f>'Clause 4'!E19</f>
        <v>Have the relevant needs, expectations, and requirements of interested parties (including sustainability, compliance, and resilience aspects) been identified and documented?</v>
      </c>
      <c r="E7" s="9">
        <f>'Clause 4'!H19</f>
        <v>0</v>
      </c>
      <c r="F7" s="9">
        <f>'Clause 4'!I19</f>
        <v>0</v>
      </c>
      <c r="G7" s="9" t="str">
        <f>'Clause 4'!J19</f>
        <v/>
      </c>
    </row>
    <row r="8" spans="1:7" ht="33.75" customHeight="1">
      <c r="A8" s="114">
        <f t="shared" si="0"/>
        <v>0</v>
      </c>
      <c r="B8" s="114">
        <f t="shared" si="1"/>
        <v>0</v>
      </c>
      <c r="C8" s="6" t="s">
        <v>26</v>
      </c>
      <c r="D8" s="13" t="str">
        <f>'Clause 4'!E20</f>
        <v>Are changes in stakeholder needs, expectations, and requirements, including compliance or sustainability factors,  monitored regularly?</v>
      </c>
      <c r="E8" s="9">
        <f>'Clause 4'!H20</f>
        <v>0</v>
      </c>
      <c r="F8" s="9">
        <f>'Clause 4'!I20</f>
        <v>0</v>
      </c>
      <c r="G8" s="9" t="str">
        <f>'Clause 4'!J20</f>
        <v/>
      </c>
    </row>
    <row r="9" spans="1:7" ht="33.75" customHeight="1">
      <c r="A9" s="114">
        <f t="shared" si="0"/>
        <v>0</v>
      </c>
      <c r="B9" s="114">
        <f t="shared" si="1"/>
        <v>0</v>
      </c>
      <c r="C9" s="6" t="s">
        <v>27</v>
      </c>
      <c r="D9" s="10" t="str">
        <f>'Clause 4'!E21</f>
        <v>Are stakeholder needs, expectations, and requirements, including compliance, sustainability, and performance factors, considered in the QMS scope and planning?</v>
      </c>
      <c r="E9" s="9">
        <f>'Clause 4'!H21</f>
        <v>0</v>
      </c>
      <c r="F9" s="9">
        <f>'Clause 4'!I21</f>
        <v>0</v>
      </c>
      <c r="G9" s="9" t="str">
        <f>'Clause 4'!J21</f>
        <v/>
      </c>
    </row>
    <row r="10" spans="1:7" ht="33.75" customHeight="1">
      <c r="A10" s="114">
        <f t="shared" si="0"/>
        <v>0</v>
      </c>
      <c r="B10" s="114">
        <f t="shared" si="1"/>
        <v>0</v>
      </c>
      <c r="C10" s="6" t="s">
        <v>28</v>
      </c>
      <c r="D10" s="10" t="str">
        <f>'Clause 4'!E22</f>
        <v>Are stakeholder needs, expectations, and requirements, including customer, regulatory, sustainability, and community priorities, communicated to relevant staff and departments?</v>
      </c>
      <c r="E10" s="9">
        <f>'Clause 4'!H22</f>
        <v>0</v>
      </c>
      <c r="F10" s="9">
        <f>'Clause 4'!I22</f>
        <v>0</v>
      </c>
      <c r="G10" s="9" t="str">
        <f>'Clause 4'!J22</f>
        <v/>
      </c>
    </row>
    <row r="11" spans="1:7" ht="33.75" customHeight="1">
      <c r="A11" s="114">
        <f t="shared" si="0"/>
        <v>0</v>
      </c>
      <c r="B11" s="114">
        <f t="shared" si="1"/>
        <v>0</v>
      </c>
      <c r="C11" s="6" t="s">
        <v>31</v>
      </c>
      <c r="D11" s="10" t="str">
        <f>'Clause 4'!E29</f>
        <v>Has the organization defined the boundaries and applicability of its quality management system, including how it aligns with its context, interested parties, and strategic direction?</v>
      </c>
      <c r="E11" s="9">
        <f>'Clause 4'!H29</f>
        <v>0</v>
      </c>
      <c r="F11" s="9">
        <f>'Clause 4'!I29</f>
        <v>0</v>
      </c>
      <c r="G11" s="9" t="str">
        <f>'Clause 4'!J29</f>
        <v/>
      </c>
    </row>
    <row r="12" spans="1:7" ht="33.75" customHeight="1">
      <c r="A12" s="114">
        <f t="shared" si="0"/>
        <v>0</v>
      </c>
      <c r="B12" s="114">
        <f t="shared" si="1"/>
        <v>0</v>
      </c>
      <c r="C12" s="6" t="s">
        <v>32</v>
      </c>
      <c r="D12" s="10" t="str">
        <f>'Clause 4'!E30</f>
        <v>Are all relevant products and services, including new or evolving offerings, clearly included within the scope of the QMS</v>
      </c>
      <c r="E12" s="9">
        <f>'Clause 4'!H30</f>
        <v>0</v>
      </c>
      <c r="F12" s="9">
        <f>'Clause 4'!I30</f>
        <v>0</v>
      </c>
      <c r="G12" s="9" t="str">
        <f>'Clause 4'!J30</f>
        <v/>
      </c>
    </row>
    <row r="13" spans="1:7" ht="33.75" customHeight="1">
      <c r="A13" s="114">
        <f t="shared" si="0"/>
        <v>0</v>
      </c>
      <c r="B13" s="114">
        <f t="shared" si="1"/>
        <v>0</v>
      </c>
      <c r="C13" s="6" t="s">
        <v>33</v>
      </c>
      <c r="D13" s="10" t="str">
        <f>'Clause 4'!E31</f>
        <v>Is the QMS scope documented, maintained, and easily available to relevant stakeholders, including employees, auditors, and external parties where appropriate?</v>
      </c>
      <c r="E13" s="9">
        <f>'Clause 4'!H31</f>
        <v>0</v>
      </c>
      <c r="F13" s="9">
        <f>'Clause 4'!I31</f>
        <v>0</v>
      </c>
      <c r="G13" s="9" t="str">
        <f>'Clause 4'!J31</f>
        <v/>
      </c>
    </row>
    <row r="14" spans="1:7" ht="33.75" customHeight="1">
      <c r="A14" s="114">
        <f t="shared" si="0"/>
        <v>0</v>
      </c>
      <c r="B14" s="114">
        <f t="shared" si="1"/>
        <v>0</v>
      </c>
      <c r="C14" s="6" t="s">
        <v>34</v>
      </c>
      <c r="D14" s="10" t="str">
        <f>'Clause 4'!E32</f>
        <v>Is the QMS scope communicated to relevant stakeholders, including employees, auditors, and external interested parties where appropriate?</v>
      </c>
      <c r="E14" s="9">
        <f>'Clause 4'!H32</f>
        <v>0</v>
      </c>
      <c r="F14" s="9">
        <f>'Clause 4'!I32</f>
        <v>0</v>
      </c>
      <c r="G14" s="9" t="str">
        <f>'Clause 4'!J32</f>
        <v/>
      </c>
    </row>
    <row r="15" spans="1:7" ht="33.75" customHeight="1">
      <c r="A15" s="114">
        <f t="shared" si="0"/>
        <v>0</v>
      </c>
      <c r="B15" s="114">
        <f t="shared" si="1"/>
        <v>0</v>
      </c>
      <c r="C15" s="6" t="s">
        <v>37</v>
      </c>
      <c r="D15" s="10" t="str">
        <f>'Clause 4'!E39</f>
        <v>Has the organization determined the processes needed for the QMS and their application throughout the organization?</v>
      </c>
      <c r="E15" s="3">
        <f>'Clause 4'!H39</f>
        <v>0</v>
      </c>
      <c r="F15" s="9">
        <f>'Clause 4'!I39</f>
        <v>0</v>
      </c>
      <c r="G15" s="9" t="str">
        <f>'Clause 4'!J39</f>
        <v/>
      </c>
    </row>
    <row r="16" spans="1:7" ht="33.75" customHeight="1">
      <c r="A16" s="114">
        <f t="shared" si="0"/>
        <v>0</v>
      </c>
      <c r="B16" s="114">
        <f t="shared" si="1"/>
        <v>0</v>
      </c>
      <c r="C16" s="6" t="s">
        <v>38</v>
      </c>
      <c r="D16" s="10" t="str">
        <f>'Clause 4'!E40</f>
        <v>Are the inputs and expected outputs of each process defined?</v>
      </c>
      <c r="E16" s="3">
        <f>'Clause 4'!H40</f>
        <v>0</v>
      </c>
      <c r="F16" s="9">
        <f>'Clause 4'!I40</f>
        <v>0</v>
      </c>
      <c r="G16" s="9" t="str">
        <f>'Clause 4'!J40</f>
        <v/>
      </c>
    </row>
    <row r="17" spans="1:7" ht="33.75" customHeight="1">
      <c r="A17" s="114">
        <f t="shared" si="0"/>
        <v>0</v>
      </c>
      <c r="B17" s="114">
        <f t="shared" si="1"/>
        <v>0</v>
      </c>
      <c r="C17" s="6" t="s">
        <v>40</v>
      </c>
      <c r="D17" s="10" t="str">
        <f>'Clause 4'!E41</f>
        <v xml:space="preserve">	Have responsibilities and authorities for each process been assigned?</v>
      </c>
      <c r="E17" s="3">
        <f>'Clause 4'!H41</f>
        <v>0</v>
      </c>
      <c r="F17" s="9">
        <f>'Clause 4'!I41</f>
        <v>0</v>
      </c>
      <c r="G17" s="9" t="str">
        <f>'Clause 4'!J41</f>
        <v/>
      </c>
    </row>
    <row r="18" spans="1:7" ht="33.75" customHeight="1">
      <c r="A18" s="114">
        <f t="shared" si="0"/>
        <v>0</v>
      </c>
      <c r="B18" s="114">
        <f t="shared" si="1"/>
        <v>0</v>
      </c>
      <c r="C18" s="6" t="s">
        <v>44</v>
      </c>
      <c r="D18" s="13" t="str">
        <f>'Clause 4'!E42</f>
        <v>Are performance indicators or methods for measuring the processes established?</v>
      </c>
      <c r="E18" s="3">
        <f>'Clause 4'!H42</f>
        <v>0</v>
      </c>
      <c r="F18" s="9">
        <f>'Clause 4'!I42</f>
        <v>0</v>
      </c>
      <c r="G18" s="9" t="str">
        <f>'Clause 4'!J42</f>
        <v/>
      </c>
    </row>
    <row r="19" spans="1:7" ht="33.75" customHeight="1">
      <c r="A19" s="114">
        <f t="shared" si="0"/>
        <v>0</v>
      </c>
      <c r="B19" s="114">
        <f t="shared" si="1"/>
        <v>0</v>
      </c>
      <c r="C19" s="6" t="s">
        <v>48</v>
      </c>
      <c r="D19" s="13" t="str">
        <f>'Clause 4'!E43</f>
        <v>Are risks and opportunities for each process identified, documented, and addressed to enhance performance and resilience?</v>
      </c>
      <c r="E19" s="3">
        <f>'Clause 4'!H43</f>
        <v>0</v>
      </c>
      <c r="F19" s="9">
        <f>'Clause 4'!I43</f>
        <v>0</v>
      </c>
      <c r="G19" s="9" t="str">
        <f>'Clause 4'!J43</f>
        <v/>
      </c>
    </row>
    <row r="20" spans="1:7" ht="33.75" customHeight="1">
      <c r="A20" s="114">
        <f t="shared" si="0"/>
        <v>0</v>
      </c>
      <c r="B20" s="114">
        <f t="shared" si="1"/>
        <v>0</v>
      </c>
      <c r="C20" s="6" t="s">
        <v>49</v>
      </c>
      <c r="D20" s="13" t="str">
        <f>'Clause 4'!E44</f>
        <v>Are processes regularly reviewed, maintained, and improved as part of the QMS to support performance, resilience, and continual improvement?</v>
      </c>
      <c r="E20" s="3">
        <f>'Clause 4'!H44</f>
        <v>0</v>
      </c>
      <c r="F20" s="9">
        <f>'Clause 4'!I44</f>
        <v>0</v>
      </c>
      <c r="G20" s="9" t="str">
        <f>'Clause 4'!J44</f>
        <v/>
      </c>
    </row>
    <row r="21" spans="1:7" ht="33.75" customHeight="1">
      <c r="A21" s="114" t="e">
        <f t="shared" si="0"/>
        <v>#REF!</v>
      </c>
      <c r="B21" s="114" t="e">
        <f t="shared" si="1"/>
        <v>#REF!</v>
      </c>
      <c r="C21" s="6" t="s">
        <v>51</v>
      </c>
      <c r="D21" s="13" t="e">
        <f>#REF!</f>
        <v>#REF!</v>
      </c>
      <c r="E21" s="3" t="e">
        <f>#REF!</f>
        <v>#REF!</v>
      </c>
      <c r="F21" s="9" t="e">
        <f>#REF!</f>
        <v>#REF!</v>
      </c>
      <c r="G21" s="9" t="e">
        <f>#REF!</f>
        <v>#REF!</v>
      </c>
    </row>
    <row r="22" spans="1:7" ht="33.75" customHeight="1">
      <c r="A22" s="114" t="e">
        <f t="shared" si="0"/>
        <v>#REF!</v>
      </c>
      <c r="B22" s="114" t="e">
        <f t="shared" si="1"/>
        <v>#REF!</v>
      </c>
      <c r="C22" s="6" t="s">
        <v>52</v>
      </c>
      <c r="D22" s="13" t="e">
        <f>#REF!</f>
        <v>#REF!</v>
      </c>
      <c r="E22" s="3" t="e">
        <f>#REF!</f>
        <v>#REF!</v>
      </c>
      <c r="F22" s="9" t="e">
        <f>#REF!</f>
        <v>#REF!</v>
      </c>
      <c r="G22" s="9" t="e">
        <f>#REF!</f>
        <v>#REF!</v>
      </c>
    </row>
    <row r="23" spans="1:7" ht="33.75" customHeight="1">
      <c r="A23" s="114" t="e">
        <f t="shared" si="0"/>
        <v>#REF!</v>
      </c>
      <c r="B23" s="114" t="e">
        <f t="shared" si="1"/>
        <v>#REF!</v>
      </c>
      <c r="C23" s="6" t="s">
        <v>53</v>
      </c>
      <c r="D23" s="13" t="e">
        <f>#REF!</f>
        <v>#REF!</v>
      </c>
      <c r="E23" s="3" t="e">
        <f>#REF!</f>
        <v>#REF!</v>
      </c>
      <c r="F23" s="9" t="e">
        <f>#REF!</f>
        <v>#REF!</v>
      </c>
      <c r="G23" s="9" t="e">
        <f>#REF!</f>
        <v>#REF!</v>
      </c>
    </row>
    <row r="24" spans="1:7" ht="33.75" customHeight="1">
      <c r="A24" s="114" t="e">
        <f t="shared" si="0"/>
        <v>#REF!</v>
      </c>
      <c r="B24" s="114" t="e">
        <f t="shared" si="1"/>
        <v>#REF!</v>
      </c>
      <c r="C24" s="6" t="s">
        <v>54</v>
      </c>
      <c r="D24" s="13" t="e">
        <f>#REF!</f>
        <v>#REF!</v>
      </c>
      <c r="E24" s="3" t="e">
        <f>#REF!</f>
        <v>#REF!</v>
      </c>
      <c r="F24" s="9" t="e">
        <f>#REF!</f>
        <v>#REF!</v>
      </c>
      <c r="G24" s="9" t="e">
        <f>#REF!</f>
        <v>#REF!</v>
      </c>
    </row>
    <row r="25" spans="1:7" ht="33.75" customHeight="1">
      <c r="A25" s="114" t="e">
        <f t="shared" si="0"/>
        <v>#REF!</v>
      </c>
      <c r="B25" s="114" t="e">
        <f t="shared" si="1"/>
        <v>#REF!</v>
      </c>
      <c r="C25" s="6" t="s">
        <v>55</v>
      </c>
      <c r="D25" s="13" t="e">
        <f>#REF!</f>
        <v>#REF!</v>
      </c>
      <c r="E25" s="3" t="e">
        <f>#REF!</f>
        <v>#REF!</v>
      </c>
      <c r="F25" s="9" t="e">
        <f>#REF!</f>
        <v>#REF!</v>
      </c>
      <c r="G25" s="9" t="e">
        <f>#REF!</f>
        <v>#REF!</v>
      </c>
    </row>
    <row r="26" spans="1:7" ht="33.75" customHeight="1">
      <c r="A26" s="114" t="e">
        <f t="shared" si="0"/>
        <v>#REF!</v>
      </c>
      <c r="B26" s="114" t="e">
        <f t="shared" si="1"/>
        <v>#REF!</v>
      </c>
      <c r="C26" s="6" t="s">
        <v>56</v>
      </c>
      <c r="D26" s="13" t="e">
        <f>#REF!</f>
        <v>#REF!</v>
      </c>
      <c r="E26" s="3" t="e">
        <f>#REF!</f>
        <v>#REF!</v>
      </c>
      <c r="F26" s="9" t="e">
        <f>#REF!</f>
        <v>#REF!</v>
      </c>
      <c r="G26" s="9" t="e">
        <f>#REF!</f>
        <v>#REF!</v>
      </c>
    </row>
    <row r="27" spans="1:7" ht="33.75" customHeight="1">
      <c r="A27" s="114" t="e">
        <f t="shared" si="0"/>
        <v>#REF!</v>
      </c>
      <c r="B27" s="114" t="e">
        <f t="shared" si="1"/>
        <v>#REF!</v>
      </c>
      <c r="C27" s="6" t="s">
        <v>57</v>
      </c>
      <c r="D27" s="13" t="e">
        <f>#REF!</f>
        <v>#REF!</v>
      </c>
      <c r="E27" s="3" t="e">
        <f>#REF!</f>
        <v>#REF!</v>
      </c>
      <c r="F27" s="9" t="e">
        <f>#REF!</f>
        <v>#REF!</v>
      </c>
      <c r="G27" s="9" t="e">
        <f>#REF!</f>
        <v>#REF!</v>
      </c>
    </row>
    <row r="28" spans="1:7" ht="33.75" customHeight="1">
      <c r="A28" s="114" t="e">
        <f t="shared" si="0"/>
        <v>#REF!</v>
      </c>
      <c r="B28" s="114" t="e">
        <f t="shared" si="1"/>
        <v>#REF!</v>
      </c>
      <c r="C28" s="6" t="s">
        <v>58</v>
      </c>
      <c r="D28" s="13" t="e">
        <f>#REF!</f>
        <v>#REF!</v>
      </c>
      <c r="E28" s="3" t="e">
        <f>#REF!</f>
        <v>#REF!</v>
      </c>
      <c r="F28" s="9" t="e">
        <f>#REF!</f>
        <v>#REF!</v>
      </c>
      <c r="G28" s="9" t="e">
        <f>#REF!</f>
        <v>#REF!</v>
      </c>
    </row>
    <row r="29" spans="1:7" ht="33.75" customHeight="1">
      <c r="A29" s="114" t="e">
        <f t="shared" si="0"/>
        <v>#REF!</v>
      </c>
      <c r="B29" s="114" t="e">
        <f t="shared" si="1"/>
        <v>#REF!</v>
      </c>
      <c r="C29" s="6" t="s">
        <v>59</v>
      </c>
      <c r="D29" s="13" t="e">
        <f>#REF!</f>
        <v>#REF!</v>
      </c>
      <c r="E29" s="3" t="e">
        <f>#REF!</f>
        <v>#REF!</v>
      </c>
      <c r="F29" s="9" t="e">
        <f>#REF!</f>
        <v>#REF!</v>
      </c>
      <c r="G29" s="9" t="e">
        <f>#REF!</f>
        <v>#REF!</v>
      </c>
    </row>
    <row r="30" spans="1:7" ht="33.75" customHeight="1">
      <c r="A30" s="114" t="e">
        <f t="shared" si="0"/>
        <v>#REF!</v>
      </c>
      <c r="B30" s="114" t="e">
        <f t="shared" si="1"/>
        <v>#REF!</v>
      </c>
      <c r="C30" s="6" t="s">
        <v>60</v>
      </c>
      <c r="D30" s="13" t="e">
        <f>#REF!</f>
        <v>#REF!</v>
      </c>
      <c r="E30" s="3" t="e">
        <f>#REF!</f>
        <v>#REF!</v>
      </c>
      <c r="F30" s="9" t="e">
        <f>#REF!</f>
        <v>#REF!</v>
      </c>
      <c r="G30" s="9" t="e">
        <f>#REF!</f>
        <v>#REF!</v>
      </c>
    </row>
    <row r="31" spans="1:7" ht="33.75" customHeight="1">
      <c r="A31" s="114" t="e">
        <f t="shared" si="0"/>
        <v>#REF!</v>
      </c>
      <c r="B31" s="114" t="e">
        <f t="shared" si="1"/>
        <v>#REF!</v>
      </c>
      <c r="C31" s="6" t="s">
        <v>61</v>
      </c>
      <c r="D31" s="13" t="e">
        <f>#REF!</f>
        <v>#REF!</v>
      </c>
      <c r="E31" s="3" t="e">
        <f>#REF!</f>
        <v>#REF!</v>
      </c>
      <c r="F31" s="9" t="e">
        <f>#REF!</f>
        <v>#REF!</v>
      </c>
      <c r="G31" s="9" t="e">
        <f>#REF!</f>
        <v>#REF!</v>
      </c>
    </row>
    <row r="32" spans="1:7" ht="33.75" customHeight="1">
      <c r="A32" s="114" t="e">
        <f t="shared" si="0"/>
        <v>#REF!</v>
      </c>
      <c r="B32" s="114" t="e">
        <f t="shared" si="1"/>
        <v>#REF!</v>
      </c>
      <c r="C32" s="6" t="s">
        <v>62</v>
      </c>
      <c r="D32" s="13" t="e">
        <f>#REF!</f>
        <v>#REF!</v>
      </c>
      <c r="E32" s="3" t="e">
        <f>#REF!</f>
        <v>#REF!</v>
      </c>
      <c r="F32" s="9" t="e">
        <f>#REF!</f>
        <v>#REF!</v>
      </c>
      <c r="G32" s="9" t="e">
        <f>#REF!</f>
        <v>#REF!</v>
      </c>
    </row>
    <row r="33" spans="1:7" ht="33.75" customHeight="1">
      <c r="A33" s="114" t="e">
        <f t="shared" si="0"/>
        <v>#REF!</v>
      </c>
      <c r="B33" s="114" t="e">
        <f t="shared" si="1"/>
        <v>#REF!</v>
      </c>
      <c r="C33" s="6" t="s">
        <v>63</v>
      </c>
      <c r="D33" s="13" t="e">
        <f>#REF!</f>
        <v>#REF!</v>
      </c>
      <c r="E33" s="3" t="e">
        <f>#REF!</f>
        <v>#REF!</v>
      </c>
      <c r="F33" s="9" t="e">
        <f>#REF!</f>
        <v>#REF!</v>
      </c>
      <c r="G33" s="9" t="e">
        <f>#REF!</f>
        <v>#REF!</v>
      </c>
    </row>
    <row r="34" spans="1:7" ht="33.75" customHeight="1">
      <c r="A34" s="114" t="e">
        <f t="shared" si="0"/>
        <v>#REF!</v>
      </c>
      <c r="B34" s="114" t="e">
        <f t="shared" si="1"/>
        <v>#REF!</v>
      </c>
      <c r="C34" s="6" t="s">
        <v>65</v>
      </c>
      <c r="D34" s="13" t="e">
        <f>#REF!</f>
        <v>#REF!</v>
      </c>
      <c r="E34" s="3" t="e">
        <f>#REF!</f>
        <v>#REF!</v>
      </c>
      <c r="F34" s="9" t="e">
        <f>#REF!</f>
        <v>#REF!</v>
      </c>
      <c r="G34" s="9" t="e">
        <f>#REF!</f>
        <v>#REF!</v>
      </c>
    </row>
    <row r="35" spans="1:7" ht="33.75" customHeight="1">
      <c r="A35" s="114" t="e">
        <f t="shared" si="0"/>
        <v>#REF!</v>
      </c>
      <c r="B35" s="114" t="e">
        <f t="shared" si="1"/>
        <v>#REF!</v>
      </c>
      <c r="C35" s="6" t="s">
        <v>66</v>
      </c>
      <c r="D35" s="13" t="e">
        <f>#REF!</f>
        <v>#REF!</v>
      </c>
      <c r="E35" s="3" t="e">
        <f>#REF!</f>
        <v>#REF!</v>
      </c>
      <c r="F35" s="9" t="e">
        <f>#REF!</f>
        <v>#REF!</v>
      </c>
      <c r="G35" s="9" t="e">
        <f>#REF!</f>
        <v>#REF!</v>
      </c>
    </row>
    <row r="36" spans="1:7" ht="33.75" customHeight="1">
      <c r="A36" s="114" t="e">
        <f t="shared" si="0"/>
        <v>#REF!</v>
      </c>
      <c r="B36" s="114" t="e">
        <f t="shared" si="1"/>
        <v>#REF!</v>
      </c>
      <c r="C36" s="6" t="s">
        <v>67</v>
      </c>
      <c r="D36" s="13" t="e">
        <f>#REF!</f>
        <v>#REF!</v>
      </c>
      <c r="E36" s="3" t="e">
        <f>#REF!</f>
        <v>#REF!</v>
      </c>
      <c r="F36" s="9" t="e">
        <f>#REF!</f>
        <v>#REF!</v>
      </c>
      <c r="G36" s="9" t="e">
        <f>#REF!</f>
        <v>#REF!</v>
      </c>
    </row>
    <row r="37" spans="1:7" ht="33.75" customHeight="1">
      <c r="A37" s="114" t="e">
        <f t="shared" si="0"/>
        <v>#REF!</v>
      </c>
      <c r="B37" s="114" t="e">
        <f t="shared" si="1"/>
        <v>#REF!</v>
      </c>
      <c r="C37" s="6" t="s">
        <v>68</v>
      </c>
      <c r="D37" s="13" t="e">
        <f>#REF!</f>
        <v>#REF!</v>
      </c>
      <c r="E37" s="3" t="e">
        <f>#REF!</f>
        <v>#REF!</v>
      </c>
      <c r="F37" s="9" t="e">
        <f>#REF!</f>
        <v>#REF!</v>
      </c>
      <c r="G37" s="9" t="e">
        <f>#REF!</f>
        <v>#REF!</v>
      </c>
    </row>
    <row r="38" spans="1:7" ht="33.75" customHeight="1">
      <c r="A38" s="114" t="e">
        <f t="shared" si="0"/>
        <v>#REF!</v>
      </c>
      <c r="B38" s="114" t="e">
        <f t="shared" si="1"/>
        <v>#REF!</v>
      </c>
      <c r="C38" s="6" t="s">
        <v>69</v>
      </c>
      <c r="D38" s="13" t="e">
        <f>#REF!</f>
        <v>#REF!</v>
      </c>
      <c r="E38" s="3" t="e">
        <f>#REF!</f>
        <v>#REF!</v>
      </c>
      <c r="F38" s="9" t="e">
        <f>#REF!</f>
        <v>#REF!</v>
      </c>
      <c r="G38" s="9" t="e">
        <f>#REF!</f>
        <v>#REF!</v>
      </c>
    </row>
    <row r="39" spans="1:7" ht="33.75" customHeight="1">
      <c r="A39" s="114" t="e">
        <f t="shared" si="0"/>
        <v>#REF!</v>
      </c>
      <c r="B39" s="114" t="e">
        <f t="shared" si="1"/>
        <v>#REF!</v>
      </c>
      <c r="C39" s="6" t="s">
        <v>70</v>
      </c>
      <c r="D39" s="13" t="e">
        <f>#REF!</f>
        <v>#REF!</v>
      </c>
      <c r="E39" s="3" t="e">
        <f>#REF!</f>
        <v>#REF!</v>
      </c>
      <c r="F39" s="9" t="e">
        <f>#REF!</f>
        <v>#REF!</v>
      </c>
      <c r="G39" s="9" t="e">
        <f>#REF!</f>
        <v>#REF!</v>
      </c>
    </row>
    <row r="40" spans="1:7" ht="33.75" customHeight="1">
      <c r="A40" s="114" t="e">
        <f t="shared" si="0"/>
        <v>#REF!</v>
      </c>
      <c r="B40" s="114" t="e">
        <f t="shared" si="1"/>
        <v>#REF!</v>
      </c>
      <c r="C40" s="6" t="s">
        <v>71</v>
      </c>
      <c r="D40" s="13" t="e">
        <f>#REF!</f>
        <v>#REF!</v>
      </c>
      <c r="E40" s="3" t="e">
        <f>#REF!</f>
        <v>#REF!</v>
      </c>
      <c r="F40" s="9" t="e">
        <f>#REF!</f>
        <v>#REF!</v>
      </c>
      <c r="G40" s="9" t="e">
        <f>#REF!</f>
        <v>#REF!</v>
      </c>
    </row>
    <row r="41" spans="1:7" ht="33.75" customHeight="1">
      <c r="A41" s="114" t="e">
        <f t="shared" si="0"/>
        <v>#REF!</v>
      </c>
      <c r="B41" s="114" t="e">
        <f t="shared" si="1"/>
        <v>#REF!</v>
      </c>
      <c r="C41" s="6" t="s">
        <v>72</v>
      </c>
      <c r="D41" s="13" t="e">
        <f>#REF!</f>
        <v>#REF!</v>
      </c>
      <c r="E41" s="3" t="e">
        <f>#REF!</f>
        <v>#REF!</v>
      </c>
      <c r="F41" s="9" t="e">
        <f>#REF!</f>
        <v>#REF!</v>
      </c>
      <c r="G41" s="9" t="e">
        <f>#REF!</f>
        <v>#REF!</v>
      </c>
    </row>
    <row r="42" spans="1:7" ht="33.75" customHeight="1">
      <c r="A42" s="114" t="e">
        <f t="shared" si="0"/>
        <v>#REF!</v>
      </c>
      <c r="B42" s="114" t="e">
        <f t="shared" si="1"/>
        <v>#REF!</v>
      </c>
      <c r="C42" s="6" t="s">
        <v>73</v>
      </c>
      <c r="D42" s="13" t="e">
        <f>#REF!</f>
        <v>#REF!</v>
      </c>
      <c r="E42" s="3" t="e">
        <f>#REF!</f>
        <v>#REF!</v>
      </c>
      <c r="F42" s="9" t="e">
        <f>#REF!</f>
        <v>#REF!</v>
      </c>
      <c r="G42" s="9" t="e">
        <f>#REF!</f>
        <v>#REF!</v>
      </c>
    </row>
    <row r="43" spans="1:7" ht="33.75" customHeight="1">
      <c r="A43" s="114" t="e">
        <f t="shared" si="0"/>
        <v>#REF!</v>
      </c>
      <c r="B43" s="114" t="e">
        <f t="shared" si="1"/>
        <v>#REF!</v>
      </c>
      <c r="C43" s="6" t="s">
        <v>74</v>
      </c>
      <c r="D43" s="13" t="e">
        <f>#REF!</f>
        <v>#REF!</v>
      </c>
      <c r="E43" s="3" t="e">
        <f>#REF!</f>
        <v>#REF!</v>
      </c>
      <c r="F43" s="9" t="e">
        <f>#REF!</f>
        <v>#REF!</v>
      </c>
      <c r="G43" s="9" t="e">
        <f>#REF!</f>
        <v>#REF!</v>
      </c>
    </row>
    <row r="44" spans="1:7" ht="33.75" customHeight="1">
      <c r="A44" s="114" t="e">
        <f t="shared" si="0"/>
        <v>#REF!</v>
      </c>
      <c r="B44" s="114" t="e">
        <f t="shared" si="1"/>
        <v>#REF!</v>
      </c>
      <c r="C44" s="6" t="s">
        <v>75</v>
      </c>
      <c r="D44" s="13" t="e">
        <f>#REF!</f>
        <v>#REF!</v>
      </c>
      <c r="E44" s="3" t="e">
        <f>#REF!</f>
        <v>#REF!</v>
      </c>
      <c r="F44" s="9" t="e">
        <f>#REF!</f>
        <v>#REF!</v>
      </c>
      <c r="G44" s="9" t="e">
        <f>#REF!</f>
        <v>#REF!</v>
      </c>
    </row>
    <row r="45" spans="1:7" ht="33.75" customHeight="1">
      <c r="A45" s="114" t="e">
        <f t="shared" si="0"/>
        <v>#REF!</v>
      </c>
      <c r="B45" s="114" t="e">
        <f t="shared" si="1"/>
        <v>#REF!</v>
      </c>
      <c r="C45" s="6" t="s">
        <v>76</v>
      </c>
      <c r="D45" s="13" t="e">
        <f>#REF!</f>
        <v>#REF!</v>
      </c>
      <c r="E45" s="3" t="e">
        <f>#REF!</f>
        <v>#REF!</v>
      </c>
      <c r="F45" s="9" t="e">
        <f>#REF!</f>
        <v>#REF!</v>
      </c>
      <c r="G45" s="9" t="e">
        <f>#REF!</f>
        <v>#REF!</v>
      </c>
    </row>
    <row r="46" spans="1:7" ht="33.75" customHeight="1">
      <c r="A46" s="114" t="e">
        <f t="shared" si="0"/>
        <v>#REF!</v>
      </c>
      <c r="B46" s="114" t="e">
        <f t="shared" si="1"/>
        <v>#REF!</v>
      </c>
      <c r="C46" s="6" t="s">
        <v>77</v>
      </c>
      <c r="D46" s="13" t="e">
        <f>#REF!</f>
        <v>#REF!</v>
      </c>
      <c r="E46" s="3" t="e">
        <f>#REF!</f>
        <v>#REF!</v>
      </c>
      <c r="F46" s="9" t="e">
        <f>#REF!</f>
        <v>#REF!</v>
      </c>
      <c r="G46" s="9" t="e">
        <f>#REF!</f>
        <v>#REF!</v>
      </c>
    </row>
    <row r="47" spans="1:7" ht="33.75" customHeight="1">
      <c r="A47" s="114" t="e">
        <f t="shared" si="0"/>
        <v>#REF!</v>
      </c>
      <c r="B47" s="114" t="e">
        <f t="shared" si="1"/>
        <v>#REF!</v>
      </c>
      <c r="C47" s="6" t="s">
        <v>78</v>
      </c>
      <c r="D47" s="13" t="e">
        <f>#REF!</f>
        <v>#REF!</v>
      </c>
      <c r="E47" s="3" t="e">
        <f>#REF!</f>
        <v>#REF!</v>
      </c>
      <c r="F47" s="9" t="e">
        <f>#REF!</f>
        <v>#REF!</v>
      </c>
      <c r="G47" s="9" t="e">
        <f>#REF!</f>
        <v>#REF!</v>
      </c>
    </row>
    <row r="48" spans="1:7" ht="33.75" customHeight="1">
      <c r="A48" s="114" t="e">
        <f t="shared" si="0"/>
        <v>#REF!</v>
      </c>
      <c r="B48" s="114" t="e">
        <f t="shared" si="1"/>
        <v>#REF!</v>
      </c>
      <c r="C48" s="6" t="s">
        <v>79</v>
      </c>
      <c r="D48" s="13" t="e">
        <f>#REF!</f>
        <v>#REF!</v>
      </c>
      <c r="E48" s="3" t="e">
        <f>#REF!</f>
        <v>#REF!</v>
      </c>
      <c r="F48" s="9" t="e">
        <f>#REF!</f>
        <v>#REF!</v>
      </c>
      <c r="G48" s="9" t="e">
        <f>#REF!</f>
        <v>#REF!</v>
      </c>
    </row>
    <row r="49" spans="1:7" ht="33.75" customHeight="1">
      <c r="A49" s="114" t="e">
        <f t="shared" si="0"/>
        <v>#REF!</v>
      </c>
      <c r="B49" s="114" t="e">
        <f t="shared" si="1"/>
        <v>#REF!</v>
      </c>
      <c r="C49" s="6" t="s">
        <v>81</v>
      </c>
      <c r="D49" s="13" t="e">
        <f>#REF!</f>
        <v>#REF!</v>
      </c>
      <c r="E49" s="3" t="e">
        <f>#REF!</f>
        <v>#REF!</v>
      </c>
      <c r="F49" s="9" t="e">
        <f>#REF!</f>
        <v>#REF!</v>
      </c>
      <c r="G49" s="9" t="e">
        <f>#REF!</f>
        <v>#REF!</v>
      </c>
    </row>
    <row r="50" spans="1:7" ht="33.75" customHeight="1">
      <c r="A50" s="114" t="e">
        <f t="shared" si="0"/>
        <v>#REF!</v>
      </c>
      <c r="B50" s="114" t="e">
        <f t="shared" si="1"/>
        <v>#REF!</v>
      </c>
      <c r="C50" s="6" t="s">
        <v>82</v>
      </c>
      <c r="D50" s="13" t="e">
        <f>#REF!</f>
        <v>#REF!</v>
      </c>
      <c r="E50" s="3" t="e">
        <f>#REF!</f>
        <v>#REF!</v>
      </c>
      <c r="F50" s="9" t="e">
        <f>#REF!</f>
        <v>#REF!</v>
      </c>
      <c r="G50" s="9" t="e">
        <f>#REF!</f>
        <v>#REF!</v>
      </c>
    </row>
    <row r="51" spans="1:7" ht="33.75" customHeight="1">
      <c r="A51" s="114" t="e">
        <f t="shared" si="0"/>
        <v>#REF!</v>
      </c>
      <c r="B51" s="114" t="e">
        <f t="shared" si="1"/>
        <v>#REF!</v>
      </c>
      <c r="C51" s="6" t="s">
        <v>83</v>
      </c>
      <c r="D51" s="13" t="e">
        <f>#REF!</f>
        <v>#REF!</v>
      </c>
      <c r="E51" s="3" t="e">
        <f>#REF!</f>
        <v>#REF!</v>
      </c>
      <c r="F51" s="9" t="e">
        <f>#REF!</f>
        <v>#REF!</v>
      </c>
      <c r="G51" s="9" t="e">
        <f>#REF!</f>
        <v>#REF!</v>
      </c>
    </row>
    <row r="52" spans="1:7" ht="33.75" customHeight="1">
      <c r="A52" s="114" t="e">
        <f t="shared" si="0"/>
        <v>#REF!</v>
      </c>
      <c r="B52" s="114" t="e">
        <f t="shared" si="1"/>
        <v>#REF!</v>
      </c>
      <c r="C52" s="6" t="s">
        <v>84</v>
      </c>
      <c r="D52" s="13" t="e">
        <f>#REF!</f>
        <v>#REF!</v>
      </c>
      <c r="E52" s="3" t="e">
        <f>#REF!</f>
        <v>#REF!</v>
      </c>
      <c r="F52" s="9" t="e">
        <f>#REF!</f>
        <v>#REF!</v>
      </c>
      <c r="G52" s="9" t="e">
        <f>#REF!</f>
        <v>#REF!</v>
      </c>
    </row>
    <row r="53" spans="1:7" ht="33.75" customHeight="1">
      <c r="A53" s="114" t="e">
        <f t="shared" si="0"/>
        <v>#REF!</v>
      </c>
      <c r="B53" s="114" t="e">
        <f t="shared" si="1"/>
        <v>#REF!</v>
      </c>
      <c r="C53" s="6" t="s">
        <v>85</v>
      </c>
      <c r="D53" s="13" t="e">
        <f>#REF!</f>
        <v>#REF!</v>
      </c>
      <c r="E53" s="3" t="e">
        <f>#REF!</f>
        <v>#REF!</v>
      </c>
      <c r="F53" s="9" t="e">
        <f>#REF!</f>
        <v>#REF!</v>
      </c>
      <c r="G53" s="9" t="e">
        <f>#REF!</f>
        <v>#REF!</v>
      </c>
    </row>
    <row r="54" spans="1:7" ht="33.75" customHeight="1">
      <c r="A54" s="114" t="e">
        <f t="shared" si="0"/>
        <v>#REF!</v>
      </c>
      <c r="B54" s="114" t="e">
        <f t="shared" si="1"/>
        <v>#REF!</v>
      </c>
      <c r="C54" s="6" t="s">
        <v>86</v>
      </c>
      <c r="D54" s="13" t="e">
        <f>#REF!</f>
        <v>#REF!</v>
      </c>
      <c r="E54" s="3" t="e">
        <f>#REF!</f>
        <v>#REF!</v>
      </c>
      <c r="F54" s="9" t="e">
        <f>#REF!</f>
        <v>#REF!</v>
      </c>
      <c r="G54" s="9" t="e">
        <f>#REF!</f>
        <v>#REF!</v>
      </c>
    </row>
    <row r="55" spans="1:7" ht="33.75" customHeight="1">
      <c r="A55" s="114" t="e">
        <f t="shared" si="0"/>
        <v>#REF!</v>
      </c>
      <c r="B55" s="114" t="e">
        <f t="shared" si="1"/>
        <v>#REF!</v>
      </c>
      <c r="C55" s="6" t="s">
        <v>87</v>
      </c>
      <c r="D55" s="13" t="e">
        <f>#REF!</f>
        <v>#REF!</v>
      </c>
      <c r="E55" s="3" t="e">
        <f>#REF!</f>
        <v>#REF!</v>
      </c>
      <c r="F55" s="9" t="e">
        <f>#REF!</f>
        <v>#REF!</v>
      </c>
      <c r="G55" s="9" t="e">
        <f>#REF!</f>
        <v>#REF!</v>
      </c>
    </row>
    <row r="56" spans="1:7" ht="33.75" customHeight="1">
      <c r="A56" s="114" t="e">
        <f t="shared" si="0"/>
        <v>#REF!</v>
      </c>
      <c r="B56" s="114" t="e">
        <f t="shared" si="1"/>
        <v>#REF!</v>
      </c>
      <c r="C56" s="6" t="s">
        <v>88</v>
      </c>
      <c r="D56" s="13" t="e">
        <f>#REF!</f>
        <v>#REF!</v>
      </c>
      <c r="E56" s="3" t="e">
        <f>#REF!</f>
        <v>#REF!</v>
      </c>
      <c r="F56" s="9" t="e">
        <f>#REF!</f>
        <v>#REF!</v>
      </c>
      <c r="G56" s="9" t="e">
        <f>#REF!</f>
        <v>#REF!</v>
      </c>
    </row>
    <row r="57" spans="1:7" ht="33.75" customHeight="1">
      <c r="A57" s="114" t="e">
        <f t="shared" si="0"/>
        <v>#REF!</v>
      </c>
      <c r="B57" s="114" t="e">
        <f t="shared" si="1"/>
        <v>#REF!</v>
      </c>
      <c r="C57" s="6" t="s">
        <v>89</v>
      </c>
      <c r="D57" s="13" t="e">
        <f>#REF!</f>
        <v>#REF!</v>
      </c>
      <c r="E57" s="3" t="e">
        <f>#REF!</f>
        <v>#REF!</v>
      </c>
      <c r="F57" s="9" t="e">
        <f>#REF!</f>
        <v>#REF!</v>
      </c>
      <c r="G57" s="9" t="e">
        <f>#REF!</f>
        <v>#REF!</v>
      </c>
    </row>
    <row r="58" spans="1:7" ht="33.75" customHeight="1">
      <c r="A58" s="114" t="e">
        <f t="shared" si="0"/>
        <v>#REF!</v>
      </c>
      <c r="B58" s="114" t="e">
        <f t="shared" si="1"/>
        <v>#REF!</v>
      </c>
      <c r="C58" s="6" t="s">
        <v>90</v>
      </c>
      <c r="D58" s="13" t="e">
        <f>#REF!</f>
        <v>#REF!</v>
      </c>
      <c r="E58" s="3" t="e">
        <f>#REF!</f>
        <v>#REF!</v>
      </c>
      <c r="F58" s="9" t="e">
        <f>#REF!</f>
        <v>#REF!</v>
      </c>
      <c r="G58" s="9" t="e">
        <f>#REF!</f>
        <v>#REF!</v>
      </c>
    </row>
    <row r="59" spans="1:7" ht="33.75" customHeight="1">
      <c r="A59" s="114" t="e">
        <f t="shared" si="0"/>
        <v>#REF!</v>
      </c>
      <c r="B59" s="114" t="e">
        <f t="shared" si="1"/>
        <v>#REF!</v>
      </c>
      <c r="C59" s="6" t="s">
        <v>91</v>
      </c>
      <c r="D59" s="13" t="e">
        <f>#REF!</f>
        <v>#REF!</v>
      </c>
      <c r="E59" s="3" t="e">
        <f>#REF!</f>
        <v>#REF!</v>
      </c>
      <c r="F59" s="9" t="e">
        <f>#REF!</f>
        <v>#REF!</v>
      </c>
      <c r="G59" s="9" t="e">
        <f>#REF!</f>
        <v>#REF!</v>
      </c>
    </row>
    <row r="60" spans="1:7" ht="33.75" customHeight="1">
      <c r="A60" s="114" t="e">
        <f t="shared" si="0"/>
        <v>#REF!</v>
      </c>
      <c r="B60" s="114" t="e">
        <f t="shared" si="1"/>
        <v>#REF!</v>
      </c>
      <c r="C60" s="6" t="s">
        <v>92</v>
      </c>
      <c r="D60" s="13" t="e">
        <f>#REF!</f>
        <v>#REF!</v>
      </c>
      <c r="E60" s="3" t="e">
        <f>#REF!</f>
        <v>#REF!</v>
      </c>
      <c r="F60" s="9" t="e">
        <f>#REF!</f>
        <v>#REF!</v>
      </c>
      <c r="G60" s="9" t="e">
        <f>#REF!</f>
        <v>#REF!</v>
      </c>
    </row>
    <row r="61" spans="1:7" ht="33.75" customHeight="1">
      <c r="A61" s="114" t="e">
        <f t="shared" si="0"/>
        <v>#REF!</v>
      </c>
      <c r="B61" s="114" t="e">
        <f t="shared" si="1"/>
        <v>#REF!</v>
      </c>
      <c r="C61" s="6" t="s">
        <v>93</v>
      </c>
      <c r="D61" s="13" t="e">
        <f>#REF!</f>
        <v>#REF!</v>
      </c>
      <c r="E61" s="3" t="e">
        <f>#REF!</f>
        <v>#REF!</v>
      </c>
      <c r="F61" s="9" t="e">
        <f>#REF!</f>
        <v>#REF!</v>
      </c>
      <c r="G61" s="9" t="e">
        <f>#REF!</f>
        <v>#REF!</v>
      </c>
    </row>
    <row r="62" spans="1:7" ht="33.75" customHeight="1">
      <c r="A62" s="114" t="e">
        <f t="shared" si="0"/>
        <v>#REF!</v>
      </c>
      <c r="B62" s="114" t="e">
        <f t="shared" si="1"/>
        <v>#REF!</v>
      </c>
      <c r="C62" s="6" t="s">
        <v>94</v>
      </c>
      <c r="D62" s="13" t="e">
        <f>#REF!</f>
        <v>#REF!</v>
      </c>
      <c r="E62" s="3" t="e">
        <f>#REF!</f>
        <v>#REF!</v>
      </c>
      <c r="F62" s="9" t="e">
        <f>#REF!</f>
        <v>#REF!</v>
      </c>
      <c r="G62" s="9" t="e">
        <f>#REF!</f>
        <v>#REF!</v>
      </c>
    </row>
    <row r="63" spans="1:7" ht="33.75" customHeight="1">
      <c r="A63" s="114" t="e">
        <f t="shared" si="0"/>
        <v>#REF!</v>
      </c>
      <c r="B63" s="114" t="e">
        <f t="shared" si="1"/>
        <v>#REF!</v>
      </c>
      <c r="C63" s="6" t="s">
        <v>95</v>
      </c>
      <c r="D63" s="13" t="e">
        <f>#REF!</f>
        <v>#REF!</v>
      </c>
      <c r="E63" s="3" t="e">
        <f>#REF!</f>
        <v>#REF!</v>
      </c>
      <c r="F63" s="9" t="e">
        <f>#REF!</f>
        <v>#REF!</v>
      </c>
      <c r="G63" s="9" t="e">
        <f>#REF!</f>
        <v>#REF!</v>
      </c>
    </row>
    <row r="64" spans="1:7" ht="33.75" customHeight="1">
      <c r="A64" s="114" t="e">
        <f t="shared" si="0"/>
        <v>#REF!</v>
      </c>
      <c r="B64" s="114" t="e">
        <f t="shared" si="1"/>
        <v>#REF!</v>
      </c>
      <c r="C64" s="6" t="s">
        <v>96</v>
      </c>
      <c r="D64" s="13" t="e">
        <f>#REF!</f>
        <v>#REF!</v>
      </c>
      <c r="E64" s="3" t="e">
        <f>#REF!</f>
        <v>#REF!</v>
      </c>
      <c r="F64" s="9" t="e">
        <f>#REF!</f>
        <v>#REF!</v>
      </c>
      <c r="G64" s="9"/>
    </row>
    <row r="65" spans="1:7" ht="33.75" customHeight="1">
      <c r="A65" s="114" t="e">
        <f t="shared" si="0"/>
        <v>#REF!</v>
      </c>
      <c r="B65" s="114" t="e">
        <f t="shared" si="1"/>
        <v>#REF!</v>
      </c>
      <c r="C65" s="6" t="s">
        <v>97</v>
      </c>
      <c r="D65" s="13" t="e">
        <f>#REF!</f>
        <v>#REF!</v>
      </c>
      <c r="E65" s="3" t="e">
        <f>#REF!</f>
        <v>#REF!</v>
      </c>
      <c r="F65" s="9" t="e">
        <f>#REF!</f>
        <v>#REF!</v>
      </c>
      <c r="G65" s="9"/>
    </row>
    <row r="66" spans="1:7" ht="33.75" customHeight="1">
      <c r="A66" s="114" t="e">
        <f t="shared" si="0"/>
        <v>#REF!</v>
      </c>
      <c r="B66" s="114" t="e">
        <f t="shared" si="1"/>
        <v>#REF!</v>
      </c>
      <c r="C66" s="6" t="s">
        <v>98</v>
      </c>
      <c r="D66" s="13" t="e">
        <f>#REF!</f>
        <v>#REF!</v>
      </c>
      <c r="E66" s="3" t="e">
        <f>#REF!</f>
        <v>#REF!</v>
      </c>
      <c r="F66" s="9" t="e">
        <f>#REF!</f>
        <v>#REF!</v>
      </c>
      <c r="G66" s="9"/>
    </row>
    <row r="67" spans="1:7" ht="33.75" customHeight="1">
      <c r="A67" s="114" t="e">
        <f t="shared" si="0"/>
        <v>#REF!</v>
      </c>
      <c r="B67" s="114" t="e">
        <f t="shared" si="1"/>
        <v>#REF!</v>
      </c>
      <c r="C67" s="6" t="s">
        <v>99</v>
      </c>
      <c r="D67" s="13" t="e">
        <f>#REF!</f>
        <v>#REF!</v>
      </c>
      <c r="E67" s="3" t="e">
        <f>#REF!</f>
        <v>#REF!</v>
      </c>
      <c r="F67" s="9" t="e">
        <f>#REF!</f>
        <v>#REF!</v>
      </c>
      <c r="G67" s="9"/>
    </row>
    <row r="68" spans="1:7" ht="33.75" customHeight="1">
      <c r="A68" s="114" t="e">
        <f t="shared" ref="A68:A128" si="2">IF(OR(E68=3, G68="", G68=0), 0, 1)</f>
        <v>#REF!</v>
      </c>
      <c r="B68" s="114" t="e">
        <f t="shared" ref="B68:B128" si="3">B67+A68</f>
        <v>#REF!</v>
      </c>
      <c r="C68" s="6" t="s">
        <v>100</v>
      </c>
      <c r="D68" s="13" t="e">
        <f>#REF!</f>
        <v>#REF!</v>
      </c>
      <c r="E68" s="3" t="e">
        <f>#REF!</f>
        <v>#REF!</v>
      </c>
      <c r="F68" s="9" t="e">
        <f>#REF!</f>
        <v>#REF!</v>
      </c>
      <c r="G68" s="9"/>
    </row>
    <row r="69" spans="1:7" ht="33.75" customHeight="1">
      <c r="A69" s="114" t="e">
        <f t="shared" si="2"/>
        <v>#REF!</v>
      </c>
      <c r="B69" s="114" t="e">
        <f t="shared" si="3"/>
        <v>#REF!</v>
      </c>
      <c r="C69" s="6" t="s">
        <v>101</v>
      </c>
      <c r="D69" s="13" t="e">
        <f>#REF!</f>
        <v>#REF!</v>
      </c>
      <c r="E69" s="3" t="e">
        <f>#REF!</f>
        <v>#REF!</v>
      </c>
      <c r="F69" s="9" t="e">
        <f>#REF!</f>
        <v>#REF!</v>
      </c>
      <c r="G69" s="9"/>
    </row>
    <row r="70" spans="1:7" ht="33.75" customHeight="1">
      <c r="A70" s="114" t="e">
        <f t="shared" si="2"/>
        <v>#REF!</v>
      </c>
      <c r="B70" s="114" t="e">
        <f t="shared" si="3"/>
        <v>#REF!</v>
      </c>
      <c r="C70" s="6" t="s">
        <v>102</v>
      </c>
      <c r="D70" s="13" t="e">
        <f>#REF!</f>
        <v>#REF!</v>
      </c>
      <c r="E70" s="3" t="e">
        <f>#REF!</f>
        <v>#REF!</v>
      </c>
      <c r="F70" s="9" t="e">
        <f>#REF!</f>
        <v>#REF!</v>
      </c>
      <c r="G70" s="9" t="e">
        <f>#REF!</f>
        <v>#REF!</v>
      </c>
    </row>
    <row r="71" spans="1:7" ht="33.75" customHeight="1">
      <c r="A71" s="114" t="e">
        <f t="shared" si="2"/>
        <v>#REF!</v>
      </c>
      <c r="B71" s="114" t="e">
        <f t="shared" si="3"/>
        <v>#REF!</v>
      </c>
      <c r="C71" s="6" t="s">
        <v>105</v>
      </c>
      <c r="D71" s="13" t="e">
        <f>#REF!</f>
        <v>#REF!</v>
      </c>
      <c r="E71" s="3" t="e">
        <f>#REF!</f>
        <v>#REF!</v>
      </c>
      <c r="F71" s="9" t="e">
        <f>#REF!</f>
        <v>#REF!</v>
      </c>
      <c r="G71" s="9" t="e">
        <f>#REF!</f>
        <v>#REF!</v>
      </c>
    </row>
    <row r="72" spans="1:7" ht="33.75" customHeight="1">
      <c r="A72" s="114" t="e">
        <f t="shared" si="2"/>
        <v>#REF!</v>
      </c>
      <c r="B72" s="114" t="e">
        <f t="shared" si="3"/>
        <v>#REF!</v>
      </c>
      <c r="C72" s="6" t="s">
        <v>106</v>
      </c>
      <c r="D72" s="13" t="e">
        <f>#REF!</f>
        <v>#REF!</v>
      </c>
      <c r="E72" s="3" t="e">
        <f>#REF!</f>
        <v>#REF!</v>
      </c>
      <c r="F72" s="9" t="e">
        <f>#REF!</f>
        <v>#REF!</v>
      </c>
      <c r="G72" s="9" t="e">
        <f>#REF!</f>
        <v>#REF!</v>
      </c>
    </row>
    <row r="73" spans="1:7" ht="33.75" customHeight="1">
      <c r="A73" s="114" t="e">
        <f t="shared" si="2"/>
        <v>#REF!</v>
      </c>
      <c r="B73" s="114" t="e">
        <f t="shared" si="3"/>
        <v>#REF!</v>
      </c>
      <c r="C73" s="6" t="s">
        <v>107</v>
      </c>
      <c r="D73" s="13" t="e">
        <f>#REF!</f>
        <v>#REF!</v>
      </c>
      <c r="E73" s="3" t="e">
        <f>#REF!</f>
        <v>#REF!</v>
      </c>
      <c r="F73" s="9" t="e">
        <f>#REF!</f>
        <v>#REF!</v>
      </c>
      <c r="G73" s="9" t="e">
        <f>#REF!</f>
        <v>#REF!</v>
      </c>
    </row>
    <row r="74" spans="1:7" ht="33.75" customHeight="1">
      <c r="A74" s="114" t="e">
        <f t="shared" si="2"/>
        <v>#REF!</v>
      </c>
      <c r="B74" s="114" t="e">
        <f t="shared" si="3"/>
        <v>#REF!</v>
      </c>
      <c r="C74" s="6" t="s">
        <v>108</v>
      </c>
      <c r="D74" s="13" t="e">
        <f>#REF!</f>
        <v>#REF!</v>
      </c>
      <c r="E74" s="3" t="e">
        <f>#REF!</f>
        <v>#REF!</v>
      </c>
      <c r="F74" s="9" t="e">
        <f>#REF!</f>
        <v>#REF!</v>
      </c>
      <c r="G74" s="9" t="e">
        <f>#REF!</f>
        <v>#REF!</v>
      </c>
    </row>
    <row r="75" spans="1:7" ht="33.75" customHeight="1">
      <c r="A75" s="114" t="e">
        <f t="shared" si="2"/>
        <v>#REF!</v>
      </c>
      <c r="B75" s="114" t="e">
        <f t="shared" si="3"/>
        <v>#REF!</v>
      </c>
      <c r="C75" s="6" t="s">
        <v>109</v>
      </c>
      <c r="D75" s="13" t="e">
        <f>#REF!</f>
        <v>#REF!</v>
      </c>
      <c r="E75" s="3" t="e">
        <f>#REF!</f>
        <v>#REF!</v>
      </c>
      <c r="F75" s="9" t="e">
        <f>#REF!</f>
        <v>#REF!</v>
      </c>
      <c r="G75" s="9" t="e">
        <f>#REF!</f>
        <v>#REF!</v>
      </c>
    </row>
    <row r="76" spans="1:7" ht="33.75" customHeight="1">
      <c r="A76" s="114" t="e">
        <f t="shared" si="2"/>
        <v>#REF!</v>
      </c>
      <c r="B76" s="114" t="e">
        <f t="shared" si="3"/>
        <v>#REF!</v>
      </c>
      <c r="C76" s="6" t="s">
        <v>110</v>
      </c>
      <c r="D76" s="13" t="e">
        <f>#REF!</f>
        <v>#REF!</v>
      </c>
      <c r="E76" s="3" t="e">
        <f>#REF!</f>
        <v>#REF!</v>
      </c>
      <c r="F76" s="9" t="e">
        <f>#REF!</f>
        <v>#REF!</v>
      </c>
      <c r="G76" s="9" t="e">
        <f>#REF!</f>
        <v>#REF!</v>
      </c>
    </row>
    <row r="77" spans="1:7" ht="33.75" customHeight="1">
      <c r="A77" s="114" t="e">
        <f t="shared" si="2"/>
        <v>#REF!</v>
      </c>
      <c r="B77" s="114" t="e">
        <f t="shared" si="3"/>
        <v>#REF!</v>
      </c>
      <c r="C77" s="6" t="s">
        <v>111</v>
      </c>
      <c r="D77" s="13" t="e">
        <f>#REF!</f>
        <v>#REF!</v>
      </c>
      <c r="E77" s="3" t="e">
        <f>#REF!</f>
        <v>#REF!</v>
      </c>
      <c r="F77" s="9" t="e">
        <f>#REF!</f>
        <v>#REF!</v>
      </c>
      <c r="G77" s="9" t="e">
        <f>#REF!</f>
        <v>#REF!</v>
      </c>
    </row>
    <row r="78" spans="1:7" ht="33.75" customHeight="1">
      <c r="A78" s="114" t="e">
        <f t="shared" si="2"/>
        <v>#REF!</v>
      </c>
      <c r="B78" s="114" t="e">
        <f t="shared" si="3"/>
        <v>#REF!</v>
      </c>
      <c r="C78" s="6" t="s">
        <v>112</v>
      </c>
      <c r="D78" s="13" t="e">
        <f>#REF!</f>
        <v>#REF!</v>
      </c>
      <c r="E78" s="3" t="e">
        <f>#REF!</f>
        <v>#REF!</v>
      </c>
      <c r="F78" s="9" t="e">
        <f>#REF!</f>
        <v>#REF!</v>
      </c>
      <c r="G78" s="9" t="e">
        <f>#REF!</f>
        <v>#REF!</v>
      </c>
    </row>
    <row r="79" spans="1:7" ht="33.75" customHeight="1">
      <c r="A79" s="114" t="e">
        <f t="shared" si="2"/>
        <v>#REF!</v>
      </c>
      <c r="B79" s="114" t="e">
        <f t="shared" si="3"/>
        <v>#REF!</v>
      </c>
      <c r="C79" s="6" t="s">
        <v>113</v>
      </c>
      <c r="D79" s="13" t="e">
        <f>#REF!</f>
        <v>#REF!</v>
      </c>
      <c r="E79" s="3" t="e">
        <f>#REF!</f>
        <v>#REF!</v>
      </c>
      <c r="F79" s="9" t="e">
        <f>#REF!</f>
        <v>#REF!</v>
      </c>
      <c r="G79" s="9" t="e">
        <f>#REF!</f>
        <v>#REF!</v>
      </c>
    </row>
    <row r="80" spans="1:7" ht="33.75" customHeight="1">
      <c r="A80" s="114" t="e">
        <f t="shared" si="2"/>
        <v>#REF!</v>
      </c>
      <c r="B80" s="114" t="e">
        <f t="shared" si="3"/>
        <v>#REF!</v>
      </c>
      <c r="C80" s="6" t="s">
        <v>114</v>
      </c>
      <c r="D80" s="13" t="e">
        <f>#REF!</f>
        <v>#REF!</v>
      </c>
      <c r="E80" s="3" t="e">
        <f>#REF!</f>
        <v>#REF!</v>
      </c>
      <c r="F80" s="9" t="e">
        <f>#REF!</f>
        <v>#REF!</v>
      </c>
      <c r="G80" s="9" t="e">
        <f>#REF!</f>
        <v>#REF!</v>
      </c>
    </row>
    <row r="81" spans="1:7" ht="33.75" customHeight="1">
      <c r="A81" s="114" t="e">
        <f t="shared" si="2"/>
        <v>#REF!</v>
      </c>
      <c r="B81" s="114" t="e">
        <f t="shared" si="3"/>
        <v>#REF!</v>
      </c>
      <c r="C81" s="6" t="s">
        <v>115</v>
      </c>
      <c r="D81" s="13" t="e">
        <f>#REF!</f>
        <v>#REF!</v>
      </c>
      <c r="E81" s="3" t="e">
        <f>#REF!</f>
        <v>#REF!</v>
      </c>
      <c r="F81" s="9" t="e">
        <f>#REF!</f>
        <v>#REF!</v>
      </c>
      <c r="G81" s="9" t="e">
        <f>#REF!</f>
        <v>#REF!</v>
      </c>
    </row>
    <row r="82" spans="1:7" ht="33.75" customHeight="1">
      <c r="A82" s="114" t="e">
        <f t="shared" si="2"/>
        <v>#REF!</v>
      </c>
      <c r="B82" s="114" t="e">
        <f t="shared" si="3"/>
        <v>#REF!</v>
      </c>
      <c r="C82" s="6" t="s">
        <v>116</v>
      </c>
      <c r="D82" s="13" t="e">
        <f>#REF!</f>
        <v>#REF!</v>
      </c>
      <c r="E82" s="3" t="e">
        <f>#REF!</f>
        <v>#REF!</v>
      </c>
      <c r="F82" s="9" t="e">
        <f>#REF!</f>
        <v>#REF!</v>
      </c>
      <c r="G82" s="9" t="e">
        <f>#REF!</f>
        <v>#REF!</v>
      </c>
    </row>
    <row r="83" spans="1:7" ht="33.75" customHeight="1">
      <c r="A83" s="114" t="e">
        <f t="shared" si="2"/>
        <v>#REF!</v>
      </c>
      <c r="B83" s="114" t="e">
        <f t="shared" si="3"/>
        <v>#REF!</v>
      </c>
      <c r="C83" s="6" t="s">
        <v>117</v>
      </c>
      <c r="D83" s="13" t="e">
        <f>#REF!</f>
        <v>#REF!</v>
      </c>
      <c r="E83" s="3" t="e">
        <f>#REF!</f>
        <v>#REF!</v>
      </c>
      <c r="F83" s="9" t="e">
        <f>#REF!</f>
        <v>#REF!</v>
      </c>
      <c r="G83" s="9" t="e">
        <f>#REF!</f>
        <v>#REF!</v>
      </c>
    </row>
    <row r="84" spans="1:7" ht="33.75" customHeight="1">
      <c r="A84" s="114" t="e">
        <f t="shared" si="2"/>
        <v>#REF!</v>
      </c>
      <c r="B84" s="114" t="e">
        <f t="shared" si="3"/>
        <v>#REF!</v>
      </c>
      <c r="C84" s="6" t="s">
        <v>118</v>
      </c>
      <c r="D84" s="13" t="e">
        <f>#REF!</f>
        <v>#REF!</v>
      </c>
      <c r="E84" s="3" t="e">
        <f>#REF!</f>
        <v>#REF!</v>
      </c>
      <c r="F84" s="9" t="e">
        <f>#REF!</f>
        <v>#REF!</v>
      </c>
      <c r="G84" s="9" t="e">
        <f>#REF!</f>
        <v>#REF!</v>
      </c>
    </row>
    <row r="85" spans="1:7" ht="33.75" customHeight="1">
      <c r="A85" s="114" t="e">
        <f t="shared" si="2"/>
        <v>#REF!</v>
      </c>
      <c r="B85" s="114" t="e">
        <f t="shared" si="3"/>
        <v>#REF!</v>
      </c>
      <c r="C85" s="6" t="s">
        <v>119</v>
      </c>
      <c r="D85" s="13" t="e">
        <f>#REF!</f>
        <v>#REF!</v>
      </c>
      <c r="E85" s="3" t="e">
        <f>#REF!</f>
        <v>#REF!</v>
      </c>
      <c r="F85" s="9" t="e">
        <f>#REF!</f>
        <v>#REF!</v>
      </c>
      <c r="G85" s="9" t="e">
        <f>#REF!</f>
        <v>#REF!</v>
      </c>
    </row>
    <row r="86" spans="1:7" ht="33.75" customHeight="1">
      <c r="A86" s="114" t="e">
        <f t="shared" si="2"/>
        <v>#REF!</v>
      </c>
      <c r="B86" s="114" t="e">
        <f t="shared" si="3"/>
        <v>#REF!</v>
      </c>
      <c r="C86" s="6" t="s">
        <v>120</v>
      </c>
      <c r="D86" s="13" t="e">
        <f>#REF!</f>
        <v>#REF!</v>
      </c>
      <c r="E86" s="3" t="e">
        <f>#REF!</f>
        <v>#REF!</v>
      </c>
      <c r="F86" s="9" t="e">
        <f>#REF!</f>
        <v>#REF!</v>
      </c>
      <c r="G86" s="9" t="e">
        <f>#REF!</f>
        <v>#REF!</v>
      </c>
    </row>
    <row r="87" spans="1:7" ht="33.75" customHeight="1">
      <c r="A87" s="114" t="e">
        <f t="shared" si="2"/>
        <v>#REF!</v>
      </c>
      <c r="B87" s="114" t="e">
        <f t="shared" si="3"/>
        <v>#REF!</v>
      </c>
      <c r="C87" s="6" t="s">
        <v>121</v>
      </c>
      <c r="D87" s="13" t="e">
        <f>#REF!</f>
        <v>#REF!</v>
      </c>
      <c r="E87" s="3" t="e">
        <f>#REF!</f>
        <v>#REF!</v>
      </c>
      <c r="F87" s="9" t="e">
        <f>#REF!</f>
        <v>#REF!</v>
      </c>
      <c r="G87" s="9" t="e">
        <f>#REF!</f>
        <v>#REF!</v>
      </c>
    </row>
    <row r="88" spans="1:7" ht="33.75" customHeight="1">
      <c r="A88" s="114" t="e">
        <f t="shared" si="2"/>
        <v>#REF!</v>
      </c>
      <c r="B88" s="114" t="e">
        <f t="shared" si="3"/>
        <v>#REF!</v>
      </c>
      <c r="C88" s="6" t="s">
        <v>122</v>
      </c>
      <c r="D88" s="13" t="e">
        <f>#REF!</f>
        <v>#REF!</v>
      </c>
      <c r="E88" s="3" t="e">
        <f>#REF!</f>
        <v>#REF!</v>
      </c>
      <c r="F88" s="9" t="e">
        <f>#REF!</f>
        <v>#REF!</v>
      </c>
      <c r="G88" s="9" t="e">
        <f>#REF!</f>
        <v>#REF!</v>
      </c>
    </row>
    <row r="89" spans="1:7" ht="33.75" customHeight="1">
      <c r="A89" s="114" t="e">
        <f t="shared" si="2"/>
        <v>#REF!</v>
      </c>
      <c r="B89" s="114" t="e">
        <f t="shared" si="3"/>
        <v>#REF!</v>
      </c>
      <c r="C89" s="6" t="s">
        <v>123</v>
      </c>
      <c r="D89" s="113" t="e">
        <f>#REF!</f>
        <v>#REF!</v>
      </c>
      <c r="E89" s="3" t="e">
        <f>#REF!</f>
        <v>#REF!</v>
      </c>
      <c r="F89" s="9" t="e">
        <f>#REF!</f>
        <v>#REF!</v>
      </c>
      <c r="G89" s="9" t="e">
        <f>#REF!</f>
        <v>#REF!</v>
      </c>
    </row>
    <row r="90" spans="1:7" ht="33.75" customHeight="1">
      <c r="A90" s="114" t="e">
        <f t="shared" si="2"/>
        <v>#REF!</v>
      </c>
      <c r="B90" s="114" t="e">
        <f t="shared" si="3"/>
        <v>#REF!</v>
      </c>
      <c r="C90" s="6" t="s">
        <v>124</v>
      </c>
      <c r="D90" s="113" t="e">
        <f>#REF!</f>
        <v>#REF!</v>
      </c>
      <c r="E90" s="3" t="e">
        <f>#REF!</f>
        <v>#REF!</v>
      </c>
      <c r="F90" s="9" t="e">
        <f>#REF!</f>
        <v>#REF!</v>
      </c>
      <c r="G90" s="9" t="e">
        <f>#REF!</f>
        <v>#REF!</v>
      </c>
    </row>
    <row r="91" spans="1:7" ht="33.75" customHeight="1">
      <c r="A91" s="114" t="e">
        <f t="shared" si="2"/>
        <v>#REF!</v>
      </c>
      <c r="B91" s="114" t="e">
        <f t="shared" si="3"/>
        <v>#REF!</v>
      </c>
      <c r="C91" s="6" t="s">
        <v>125</v>
      </c>
      <c r="D91" s="113" t="e">
        <f>#REF!</f>
        <v>#REF!</v>
      </c>
      <c r="E91" s="3" t="e">
        <f>#REF!</f>
        <v>#REF!</v>
      </c>
      <c r="F91" s="9" t="e">
        <f>#REF!</f>
        <v>#REF!</v>
      </c>
      <c r="G91" s="9" t="e">
        <f>#REF!</f>
        <v>#REF!</v>
      </c>
    </row>
    <row r="92" spans="1:7" ht="33.75" customHeight="1">
      <c r="A92" s="114" t="e">
        <f t="shared" si="2"/>
        <v>#REF!</v>
      </c>
      <c r="B92" s="114" t="e">
        <f t="shared" si="3"/>
        <v>#REF!</v>
      </c>
      <c r="C92" s="6" t="s">
        <v>126</v>
      </c>
      <c r="D92" s="113" t="e">
        <f>#REF!</f>
        <v>#REF!</v>
      </c>
      <c r="E92" s="3" t="e">
        <f>#REF!</f>
        <v>#REF!</v>
      </c>
      <c r="F92" s="9" t="e">
        <f>#REF!</f>
        <v>#REF!</v>
      </c>
      <c r="G92" s="9" t="e">
        <f>#REF!</f>
        <v>#REF!</v>
      </c>
    </row>
    <row r="93" spans="1:7" ht="33.75" customHeight="1">
      <c r="A93" s="114" t="e">
        <f t="shared" si="2"/>
        <v>#REF!</v>
      </c>
      <c r="B93" s="114" t="e">
        <f t="shared" si="3"/>
        <v>#REF!</v>
      </c>
      <c r="C93" s="6" t="s">
        <v>127</v>
      </c>
      <c r="D93" s="113" t="e">
        <f>#REF!</f>
        <v>#REF!</v>
      </c>
      <c r="E93" s="3" t="e">
        <f>#REF!</f>
        <v>#REF!</v>
      </c>
      <c r="F93" s="9" t="e">
        <f>#REF!</f>
        <v>#REF!</v>
      </c>
      <c r="G93" s="9" t="e">
        <f>#REF!</f>
        <v>#REF!</v>
      </c>
    </row>
    <row r="94" spans="1:7" ht="33.75" customHeight="1">
      <c r="A94" s="114" t="e">
        <f t="shared" si="2"/>
        <v>#REF!</v>
      </c>
      <c r="B94" s="114" t="e">
        <f t="shared" si="3"/>
        <v>#REF!</v>
      </c>
      <c r="C94" s="6" t="s">
        <v>128</v>
      </c>
      <c r="D94" s="113" t="e">
        <f>#REF!</f>
        <v>#REF!</v>
      </c>
      <c r="E94" s="3" t="e">
        <f>#REF!</f>
        <v>#REF!</v>
      </c>
      <c r="F94" s="9" t="e">
        <f>#REF!</f>
        <v>#REF!</v>
      </c>
      <c r="G94" s="9" t="e">
        <f>#REF!</f>
        <v>#REF!</v>
      </c>
    </row>
    <row r="95" spans="1:7" ht="33.75" customHeight="1">
      <c r="A95" s="114" t="e">
        <f t="shared" si="2"/>
        <v>#REF!</v>
      </c>
      <c r="B95" s="114" t="e">
        <f t="shared" si="3"/>
        <v>#REF!</v>
      </c>
      <c r="C95" s="6" t="s">
        <v>129</v>
      </c>
      <c r="D95" s="113" t="e">
        <f>#REF!</f>
        <v>#REF!</v>
      </c>
      <c r="E95" s="3" t="e">
        <f>#REF!</f>
        <v>#REF!</v>
      </c>
      <c r="F95" s="9" t="e">
        <f>#REF!</f>
        <v>#REF!</v>
      </c>
      <c r="G95" s="9" t="e">
        <f>#REF!</f>
        <v>#REF!</v>
      </c>
    </row>
    <row r="96" spans="1:7" ht="33.75" customHeight="1">
      <c r="A96" s="114" t="e">
        <f t="shared" si="2"/>
        <v>#REF!</v>
      </c>
      <c r="B96" s="114" t="e">
        <f t="shared" si="3"/>
        <v>#REF!</v>
      </c>
      <c r="C96" s="6" t="s">
        <v>130</v>
      </c>
      <c r="D96" s="113" t="e">
        <f>#REF!</f>
        <v>#REF!</v>
      </c>
      <c r="E96" s="3" t="e">
        <f>#REF!</f>
        <v>#REF!</v>
      </c>
      <c r="F96" s="9" t="e">
        <f>#REF!</f>
        <v>#REF!</v>
      </c>
      <c r="G96" s="9" t="e">
        <f>#REF!</f>
        <v>#REF!</v>
      </c>
    </row>
    <row r="97" spans="1:7" ht="33.75" customHeight="1">
      <c r="A97" s="114" t="e">
        <f t="shared" si="2"/>
        <v>#REF!</v>
      </c>
      <c r="B97" s="114" t="e">
        <f t="shared" si="3"/>
        <v>#REF!</v>
      </c>
      <c r="C97" s="6" t="s">
        <v>131</v>
      </c>
      <c r="D97" s="113" t="e">
        <f>#REF!</f>
        <v>#REF!</v>
      </c>
      <c r="E97" s="3" t="e">
        <f>#REF!</f>
        <v>#REF!</v>
      </c>
      <c r="F97" s="9" t="e">
        <f>#REF!</f>
        <v>#REF!</v>
      </c>
      <c r="G97" s="9" t="e">
        <f>#REF!</f>
        <v>#REF!</v>
      </c>
    </row>
    <row r="98" spans="1:7" ht="33.75" customHeight="1">
      <c r="A98" s="114" t="e">
        <f t="shared" si="2"/>
        <v>#REF!</v>
      </c>
      <c r="B98" s="114" t="e">
        <f t="shared" si="3"/>
        <v>#REF!</v>
      </c>
      <c r="C98" s="6" t="s">
        <v>132</v>
      </c>
      <c r="D98" s="113" t="e">
        <f>#REF!</f>
        <v>#REF!</v>
      </c>
      <c r="E98" s="3" t="e">
        <f>#REF!</f>
        <v>#REF!</v>
      </c>
      <c r="F98" s="9" t="e">
        <f>#REF!</f>
        <v>#REF!</v>
      </c>
      <c r="G98" s="9" t="e">
        <f>#REF!</f>
        <v>#REF!</v>
      </c>
    </row>
    <row r="99" spans="1:7" ht="33.75" customHeight="1">
      <c r="A99" s="114" t="e">
        <f t="shared" si="2"/>
        <v>#REF!</v>
      </c>
      <c r="B99" s="114" t="e">
        <f t="shared" si="3"/>
        <v>#REF!</v>
      </c>
      <c r="C99" s="6" t="s">
        <v>133</v>
      </c>
      <c r="D99" s="113" t="e">
        <f>#REF!</f>
        <v>#REF!</v>
      </c>
      <c r="E99" s="3" t="e">
        <f>#REF!</f>
        <v>#REF!</v>
      </c>
      <c r="F99" s="9" t="e">
        <f>#REF!</f>
        <v>#REF!</v>
      </c>
      <c r="G99" s="9" t="e">
        <f>#REF!</f>
        <v>#REF!</v>
      </c>
    </row>
    <row r="100" spans="1:7" ht="33.75" customHeight="1">
      <c r="A100" s="114" t="e">
        <f t="shared" si="2"/>
        <v>#REF!</v>
      </c>
      <c r="B100" s="114" t="e">
        <f t="shared" si="3"/>
        <v>#REF!</v>
      </c>
      <c r="C100" s="6" t="s">
        <v>134</v>
      </c>
      <c r="D100" s="113" t="e">
        <f>#REF!</f>
        <v>#REF!</v>
      </c>
      <c r="E100" s="3" t="e">
        <f>#REF!</f>
        <v>#REF!</v>
      </c>
      <c r="F100" s="9" t="e">
        <f>#REF!</f>
        <v>#REF!</v>
      </c>
      <c r="G100" s="9" t="e">
        <f>#REF!</f>
        <v>#REF!</v>
      </c>
    </row>
    <row r="101" spans="1:7" ht="33.75" customHeight="1">
      <c r="A101" s="114" t="e">
        <f t="shared" si="2"/>
        <v>#REF!</v>
      </c>
      <c r="B101" s="114" t="e">
        <f t="shared" si="3"/>
        <v>#REF!</v>
      </c>
      <c r="C101" s="6" t="s">
        <v>135</v>
      </c>
      <c r="D101" s="113" t="e">
        <f>#REF!</f>
        <v>#REF!</v>
      </c>
      <c r="E101" s="3" t="e">
        <f>#REF!</f>
        <v>#REF!</v>
      </c>
      <c r="F101" s="9" t="e">
        <f>#REF!</f>
        <v>#REF!</v>
      </c>
      <c r="G101" s="9" t="e">
        <f>#REF!</f>
        <v>#REF!</v>
      </c>
    </row>
    <row r="102" spans="1:7" ht="33.75" customHeight="1">
      <c r="A102" s="114" t="e">
        <f t="shared" si="2"/>
        <v>#REF!</v>
      </c>
      <c r="B102" s="114" t="e">
        <f t="shared" si="3"/>
        <v>#REF!</v>
      </c>
      <c r="C102" s="6" t="s">
        <v>136</v>
      </c>
      <c r="D102" s="113" t="e">
        <f>#REF!</f>
        <v>#REF!</v>
      </c>
      <c r="E102" s="3" t="e">
        <f>#REF!</f>
        <v>#REF!</v>
      </c>
      <c r="F102" s="9" t="e">
        <f>#REF!</f>
        <v>#REF!</v>
      </c>
      <c r="G102" s="9" t="e">
        <f>#REF!</f>
        <v>#REF!</v>
      </c>
    </row>
    <row r="103" spans="1:7" ht="33.75" customHeight="1">
      <c r="A103" s="114" t="e">
        <f t="shared" si="2"/>
        <v>#REF!</v>
      </c>
      <c r="B103" s="114" t="e">
        <f t="shared" si="3"/>
        <v>#REF!</v>
      </c>
      <c r="C103" s="6" t="s">
        <v>138</v>
      </c>
      <c r="D103" s="113" t="e">
        <f>#REF!</f>
        <v>#REF!</v>
      </c>
      <c r="E103" s="3" t="e">
        <f>#REF!</f>
        <v>#REF!</v>
      </c>
      <c r="F103" s="9" t="e">
        <f>#REF!</f>
        <v>#REF!</v>
      </c>
      <c r="G103" s="9" t="e">
        <f>#REF!</f>
        <v>#REF!</v>
      </c>
    </row>
    <row r="104" spans="1:7" ht="33.75" customHeight="1">
      <c r="A104" s="114" t="e">
        <f t="shared" si="2"/>
        <v>#REF!</v>
      </c>
      <c r="B104" s="114" t="e">
        <f t="shared" si="3"/>
        <v>#REF!</v>
      </c>
      <c r="C104" s="6" t="s">
        <v>139</v>
      </c>
      <c r="D104" s="113" t="e">
        <f>#REF!</f>
        <v>#REF!</v>
      </c>
      <c r="E104" s="3" t="e">
        <f>#REF!</f>
        <v>#REF!</v>
      </c>
      <c r="F104" s="9" t="e">
        <f>#REF!</f>
        <v>#REF!</v>
      </c>
      <c r="G104" s="9" t="e">
        <f>#REF!</f>
        <v>#REF!</v>
      </c>
    </row>
    <row r="105" spans="1:7" ht="33.75" customHeight="1">
      <c r="A105" s="114" t="e">
        <f t="shared" si="2"/>
        <v>#REF!</v>
      </c>
      <c r="B105" s="114" t="e">
        <f t="shared" si="3"/>
        <v>#REF!</v>
      </c>
      <c r="C105" s="6" t="s">
        <v>140</v>
      </c>
      <c r="D105" s="113" t="e">
        <f>#REF!</f>
        <v>#REF!</v>
      </c>
      <c r="E105" s="3" t="e">
        <f>#REF!</f>
        <v>#REF!</v>
      </c>
      <c r="F105" s="9" t="e">
        <f>#REF!</f>
        <v>#REF!</v>
      </c>
      <c r="G105" s="9" t="e">
        <f>#REF!</f>
        <v>#REF!</v>
      </c>
    </row>
    <row r="106" spans="1:7" ht="33.75" customHeight="1">
      <c r="A106" s="114" t="e">
        <f t="shared" si="2"/>
        <v>#REF!</v>
      </c>
      <c r="B106" s="114" t="e">
        <f t="shared" si="3"/>
        <v>#REF!</v>
      </c>
      <c r="C106" s="6" t="s">
        <v>141</v>
      </c>
      <c r="D106" s="113" t="e">
        <f>#REF!</f>
        <v>#REF!</v>
      </c>
      <c r="E106" s="3" t="e">
        <f>#REF!</f>
        <v>#REF!</v>
      </c>
      <c r="F106" s="9" t="e">
        <f>#REF!</f>
        <v>#REF!</v>
      </c>
      <c r="G106" s="9" t="e">
        <f>#REF!</f>
        <v>#REF!</v>
      </c>
    </row>
    <row r="107" spans="1:7" ht="33.75" customHeight="1">
      <c r="A107" s="114" t="e">
        <f t="shared" si="2"/>
        <v>#REF!</v>
      </c>
      <c r="B107" s="114" t="e">
        <f t="shared" si="3"/>
        <v>#REF!</v>
      </c>
      <c r="C107" s="6" t="s">
        <v>142</v>
      </c>
      <c r="D107" s="113" t="e">
        <f>#REF!</f>
        <v>#REF!</v>
      </c>
      <c r="E107" s="3" t="e">
        <f>#REF!</f>
        <v>#REF!</v>
      </c>
      <c r="F107" s="9" t="e">
        <f>#REF!</f>
        <v>#REF!</v>
      </c>
      <c r="G107" s="9" t="e">
        <f>#REF!</f>
        <v>#REF!</v>
      </c>
    </row>
    <row r="108" spans="1:7" ht="33.75" customHeight="1">
      <c r="A108" s="114" t="e">
        <f t="shared" si="2"/>
        <v>#REF!</v>
      </c>
      <c r="B108" s="114" t="e">
        <f t="shared" si="3"/>
        <v>#REF!</v>
      </c>
      <c r="C108" s="6" t="s">
        <v>143</v>
      </c>
      <c r="D108" s="113" t="e">
        <f>#REF!</f>
        <v>#REF!</v>
      </c>
      <c r="E108" s="3" t="e">
        <f>#REF!</f>
        <v>#REF!</v>
      </c>
      <c r="F108" s="9" t="e">
        <f>#REF!</f>
        <v>#REF!</v>
      </c>
      <c r="G108" s="9" t="e">
        <f>#REF!</f>
        <v>#REF!</v>
      </c>
    </row>
    <row r="109" spans="1:7" ht="33.75" customHeight="1">
      <c r="A109" s="114" t="e">
        <f t="shared" si="2"/>
        <v>#REF!</v>
      </c>
      <c r="B109" s="114" t="e">
        <f t="shared" si="3"/>
        <v>#REF!</v>
      </c>
      <c r="C109" s="6" t="s">
        <v>144</v>
      </c>
      <c r="D109" s="113" t="e">
        <f>#REF!</f>
        <v>#REF!</v>
      </c>
      <c r="E109" s="3" t="e">
        <f>#REF!</f>
        <v>#REF!</v>
      </c>
      <c r="F109" s="9" t="e">
        <f>#REF!</f>
        <v>#REF!</v>
      </c>
      <c r="G109" s="9" t="e">
        <f>#REF!</f>
        <v>#REF!</v>
      </c>
    </row>
    <row r="110" spans="1:7" ht="33.75" customHeight="1">
      <c r="A110" s="114" t="e">
        <f t="shared" si="2"/>
        <v>#REF!</v>
      </c>
      <c r="B110" s="114" t="e">
        <f t="shared" si="3"/>
        <v>#REF!</v>
      </c>
      <c r="C110" s="6" t="s">
        <v>145</v>
      </c>
      <c r="D110" s="113" t="e">
        <f>#REF!</f>
        <v>#REF!</v>
      </c>
      <c r="E110" s="3" t="e">
        <f>#REF!</f>
        <v>#REF!</v>
      </c>
      <c r="F110" s="9" t="e">
        <f>#REF!</f>
        <v>#REF!</v>
      </c>
      <c r="G110" s="9" t="e">
        <f>#REF!</f>
        <v>#REF!</v>
      </c>
    </row>
    <row r="111" spans="1:7" ht="33.75" customHeight="1">
      <c r="A111" s="114" t="e">
        <f t="shared" si="2"/>
        <v>#REF!</v>
      </c>
      <c r="B111" s="114" t="e">
        <f t="shared" si="3"/>
        <v>#REF!</v>
      </c>
      <c r="C111" s="6" t="s">
        <v>146</v>
      </c>
      <c r="D111" s="113" t="e">
        <f>#REF!</f>
        <v>#REF!</v>
      </c>
      <c r="E111" s="3" t="e">
        <f>#REF!</f>
        <v>#REF!</v>
      </c>
      <c r="F111" s="9" t="e">
        <f>#REF!</f>
        <v>#REF!</v>
      </c>
      <c r="G111" s="9" t="e">
        <f>#REF!</f>
        <v>#REF!</v>
      </c>
    </row>
    <row r="112" spans="1:7" ht="33.75" customHeight="1">
      <c r="A112" s="114" t="e">
        <f t="shared" si="2"/>
        <v>#REF!</v>
      </c>
      <c r="B112" s="114" t="e">
        <f t="shared" si="3"/>
        <v>#REF!</v>
      </c>
      <c r="C112" s="6" t="s">
        <v>147</v>
      </c>
      <c r="D112" s="113" t="e">
        <f>#REF!</f>
        <v>#REF!</v>
      </c>
      <c r="E112" s="3" t="e">
        <f>#REF!</f>
        <v>#REF!</v>
      </c>
      <c r="F112" s="9" t="e">
        <f>#REF!</f>
        <v>#REF!</v>
      </c>
      <c r="G112" s="9" t="e">
        <f>#REF!</f>
        <v>#REF!</v>
      </c>
    </row>
    <row r="113" spans="1:7" ht="33.75" customHeight="1">
      <c r="A113" s="114" t="e">
        <f t="shared" si="2"/>
        <v>#REF!</v>
      </c>
      <c r="B113" s="114" t="e">
        <f t="shared" si="3"/>
        <v>#REF!</v>
      </c>
      <c r="C113" s="6" t="s">
        <v>148</v>
      </c>
      <c r="D113" s="113" t="e">
        <f>#REF!</f>
        <v>#REF!</v>
      </c>
      <c r="E113" s="3" t="e">
        <f>#REF!</f>
        <v>#REF!</v>
      </c>
      <c r="F113" s="9" t="e">
        <f>#REF!</f>
        <v>#REF!</v>
      </c>
      <c r="G113" s="9" t="e">
        <f>#REF!</f>
        <v>#REF!</v>
      </c>
    </row>
    <row r="114" spans="1:7" ht="33.75" customHeight="1">
      <c r="A114" s="114" t="e">
        <f t="shared" si="2"/>
        <v>#REF!</v>
      </c>
      <c r="B114" s="114" t="e">
        <f t="shared" si="3"/>
        <v>#REF!</v>
      </c>
      <c r="C114" s="6" t="s">
        <v>149</v>
      </c>
      <c r="D114" s="113" t="e">
        <f>#REF!</f>
        <v>#REF!</v>
      </c>
      <c r="E114" s="3" t="e">
        <f>#REF!</f>
        <v>#REF!</v>
      </c>
      <c r="F114" s="9" t="e">
        <f>#REF!</f>
        <v>#REF!</v>
      </c>
      <c r="G114" s="9" t="e">
        <f>#REF!</f>
        <v>#REF!</v>
      </c>
    </row>
    <row r="115" spans="1:7" ht="33.75" customHeight="1">
      <c r="A115" s="114" t="e">
        <f t="shared" si="2"/>
        <v>#REF!</v>
      </c>
      <c r="B115" s="114" t="e">
        <f t="shared" si="3"/>
        <v>#REF!</v>
      </c>
      <c r="C115" s="6" t="s">
        <v>150</v>
      </c>
      <c r="D115" s="113" t="e">
        <f>#REF!</f>
        <v>#REF!</v>
      </c>
      <c r="E115" s="3" t="e">
        <f>#REF!</f>
        <v>#REF!</v>
      </c>
      <c r="F115" s="9" t="e">
        <f>#REF!</f>
        <v>#REF!</v>
      </c>
      <c r="G115" s="9" t="e">
        <f>#REF!</f>
        <v>#REF!</v>
      </c>
    </row>
    <row r="116" spans="1:7" ht="33.75" customHeight="1">
      <c r="A116" s="114" t="e">
        <f t="shared" si="2"/>
        <v>#REF!</v>
      </c>
      <c r="B116" s="114" t="e">
        <f t="shared" si="3"/>
        <v>#REF!</v>
      </c>
      <c r="C116" s="6" t="s">
        <v>151</v>
      </c>
      <c r="D116" s="113" t="e">
        <f>#REF!</f>
        <v>#REF!</v>
      </c>
      <c r="E116" s="3" t="e">
        <f>#REF!</f>
        <v>#REF!</v>
      </c>
      <c r="F116" s="9" t="e">
        <f>#REF!</f>
        <v>#REF!</v>
      </c>
      <c r="G116" s="9" t="e">
        <f>#REF!</f>
        <v>#REF!</v>
      </c>
    </row>
    <row r="117" spans="1:7" ht="33.75" customHeight="1">
      <c r="A117" s="114" t="e">
        <f t="shared" si="2"/>
        <v>#REF!</v>
      </c>
      <c r="B117" s="114" t="e">
        <f t="shared" si="3"/>
        <v>#REF!</v>
      </c>
      <c r="C117" s="6" t="s">
        <v>153</v>
      </c>
      <c r="D117" s="113" t="e">
        <f>#REF!</f>
        <v>#REF!</v>
      </c>
      <c r="E117" s="3" t="e">
        <f>#REF!</f>
        <v>#REF!</v>
      </c>
      <c r="F117" s="9" t="e">
        <f>#REF!</f>
        <v>#REF!</v>
      </c>
      <c r="G117" s="9" t="e">
        <f>#REF!</f>
        <v>#REF!</v>
      </c>
    </row>
    <row r="118" spans="1:7" ht="33.75" customHeight="1">
      <c r="A118" s="114" t="e">
        <f t="shared" si="2"/>
        <v>#REF!</v>
      </c>
      <c r="B118" s="114" t="e">
        <f t="shared" si="3"/>
        <v>#REF!</v>
      </c>
      <c r="C118" s="6" t="s">
        <v>154</v>
      </c>
      <c r="D118" s="113" t="e">
        <f>#REF!</f>
        <v>#REF!</v>
      </c>
      <c r="E118" s="3" t="e">
        <f>#REF!</f>
        <v>#REF!</v>
      </c>
      <c r="F118" s="9" t="e">
        <f>#REF!</f>
        <v>#REF!</v>
      </c>
      <c r="G118" s="9" t="e">
        <f>#REF!</f>
        <v>#REF!</v>
      </c>
    </row>
    <row r="119" spans="1:7" ht="33.75" customHeight="1">
      <c r="A119" s="114" t="e">
        <f t="shared" si="2"/>
        <v>#REF!</v>
      </c>
      <c r="B119" s="114" t="e">
        <f t="shared" si="3"/>
        <v>#REF!</v>
      </c>
      <c r="C119" s="6" t="s">
        <v>155</v>
      </c>
      <c r="D119" s="113" t="e">
        <f>#REF!</f>
        <v>#REF!</v>
      </c>
      <c r="E119" s="3" t="e">
        <f>#REF!</f>
        <v>#REF!</v>
      </c>
      <c r="F119" s="9" t="e">
        <f>#REF!</f>
        <v>#REF!</v>
      </c>
      <c r="G119" s="9" t="e">
        <f>#REF!</f>
        <v>#REF!</v>
      </c>
    </row>
    <row r="120" spans="1:7" ht="33.75" customHeight="1">
      <c r="A120" s="114" t="e">
        <f t="shared" si="2"/>
        <v>#REF!</v>
      </c>
      <c r="B120" s="114" t="e">
        <f t="shared" si="3"/>
        <v>#REF!</v>
      </c>
      <c r="C120" s="6" t="s">
        <v>156</v>
      </c>
      <c r="D120" s="113" t="e">
        <f>#REF!</f>
        <v>#REF!</v>
      </c>
      <c r="E120" s="3" t="e">
        <f>#REF!</f>
        <v>#REF!</v>
      </c>
      <c r="F120" s="9" t="e">
        <f>#REF!</f>
        <v>#REF!</v>
      </c>
      <c r="G120" s="9" t="e">
        <f>#REF!</f>
        <v>#REF!</v>
      </c>
    </row>
    <row r="121" spans="1:7" ht="33.75" customHeight="1">
      <c r="A121" s="114" t="e">
        <f t="shared" si="2"/>
        <v>#REF!</v>
      </c>
      <c r="B121" s="114" t="e">
        <f t="shared" si="3"/>
        <v>#REF!</v>
      </c>
      <c r="C121" s="6" t="s">
        <v>157</v>
      </c>
      <c r="D121" s="113" t="e">
        <f>#REF!</f>
        <v>#REF!</v>
      </c>
      <c r="E121" s="3" t="e">
        <f>#REF!</f>
        <v>#REF!</v>
      </c>
      <c r="F121" s="9" t="e">
        <f>#REF!</f>
        <v>#REF!</v>
      </c>
      <c r="G121" s="9" t="e">
        <f>#REF!</f>
        <v>#REF!</v>
      </c>
    </row>
    <row r="122" spans="1:7" ht="33.75" customHeight="1">
      <c r="A122" s="114" t="e">
        <f t="shared" si="2"/>
        <v>#REF!</v>
      </c>
      <c r="B122" s="114" t="e">
        <f t="shared" si="3"/>
        <v>#REF!</v>
      </c>
      <c r="C122" s="6" t="s">
        <v>158</v>
      </c>
      <c r="D122" s="113" t="e">
        <f>#REF!</f>
        <v>#REF!</v>
      </c>
      <c r="E122" s="3" t="e">
        <f>#REF!</f>
        <v>#REF!</v>
      </c>
      <c r="F122" s="9" t="e">
        <f>#REF!</f>
        <v>#REF!</v>
      </c>
      <c r="G122" s="9" t="e">
        <f>#REF!</f>
        <v>#REF!</v>
      </c>
    </row>
    <row r="123" spans="1:7" ht="33.75" customHeight="1">
      <c r="A123" s="114" t="e">
        <f t="shared" si="2"/>
        <v>#REF!</v>
      </c>
      <c r="B123" s="114" t="e">
        <f t="shared" si="3"/>
        <v>#REF!</v>
      </c>
      <c r="C123" s="6" t="s">
        <v>159</v>
      </c>
      <c r="D123" s="113" t="e">
        <f>#REF!</f>
        <v>#REF!</v>
      </c>
      <c r="E123" s="3" t="e">
        <f>#REF!</f>
        <v>#REF!</v>
      </c>
      <c r="F123" s="9" t="e">
        <f>#REF!</f>
        <v>#REF!</v>
      </c>
      <c r="G123" s="9" t="e">
        <f>#REF!</f>
        <v>#REF!</v>
      </c>
    </row>
    <row r="124" spans="1:7" ht="33.75" customHeight="1">
      <c r="A124" s="114" t="e">
        <f t="shared" si="2"/>
        <v>#REF!</v>
      </c>
      <c r="B124" s="114" t="e">
        <f t="shared" si="3"/>
        <v>#REF!</v>
      </c>
      <c r="C124" s="6" t="s">
        <v>160</v>
      </c>
      <c r="D124" s="113" t="e">
        <f>#REF!</f>
        <v>#REF!</v>
      </c>
      <c r="E124" s="3" t="e">
        <f>#REF!</f>
        <v>#REF!</v>
      </c>
      <c r="F124" s="9" t="e">
        <f>#REF!</f>
        <v>#REF!</v>
      </c>
      <c r="G124" s="9" t="e">
        <f>#REF!</f>
        <v>#REF!</v>
      </c>
    </row>
    <row r="125" spans="1:7" ht="33.75" customHeight="1">
      <c r="A125" s="114" t="e">
        <f t="shared" si="2"/>
        <v>#REF!</v>
      </c>
      <c r="B125" s="114" t="e">
        <f t="shared" si="3"/>
        <v>#REF!</v>
      </c>
      <c r="C125" s="6" t="s">
        <v>161</v>
      </c>
      <c r="D125" s="113" t="e">
        <f>#REF!</f>
        <v>#REF!</v>
      </c>
      <c r="E125" s="3" t="e">
        <f>#REF!</f>
        <v>#REF!</v>
      </c>
      <c r="F125" s="9" t="e">
        <f>#REF!</f>
        <v>#REF!</v>
      </c>
      <c r="G125" s="9" t="e">
        <f>#REF!</f>
        <v>#REF!</v>
      </c>
    </row>
    <row r="126" spans="1:7" ht="33.75" customHeight="1">
      <c r="A126" s="114" t="e">
        <f t="shared" si="2"/>
        <v>#REF!</v>
      </c>
      <c r="B126" s="114" t="e">
        <f t="shared" si="3"/>
        <v>#REF!</v>
      </c>
      <c r="C126" s="6" t="s">
        <v>162</v>
      </c>
      <c r="D126" s="113" t="e">
        <f>#REF!</f>
        <v>#REF!</v>
      </c>
      <c r="E126" s="3" t="e">
        <f>#REF!</f>
        <v>#REF!</v>
      </c>
      <c r="F126" s="9" t="e">
        <f>#REF!</f>
        <v>#REF!</v>
      </c>
      <c r="G126" s="9" t="e">
        <f>#REF!</f>
        <v>#REF!</v>
      </c>
    </row>
    <row r="127" spans="1:7" ht="33.75" customHeight="1">
      <c r="A127" s="114" t="e">
        <f t="shared" si="2"/>
        <v>#REF!</v>
      </c>
      <c r="B127" s="114" t="e">
        <f t="shared" si="3"/>
        <v>#REF!</v>
      </c>
      <c r="C127" s="6" t="s">
        <v>163</v>
      </c>
      <c r="D127" s="113" t="e">
        <f>#REF!</f>
        <v>#REF!</v>
      </c>
      <c r="E127" s="3" t="e">
        <f>#REF!</f>
        <v>#REF!</v>
      </c>
      <c r="F127" s="9" t="e">
        <f>#REF!</f>
        <v>#REF!</v>
      </c>
      <c r="G127" s="9" t="e">
        <f>#REF!</f>
        <v>#REF!</v>
      </c>
    </row>
    <row r="128" spans="1:7" ht="33.75" customHeight="1">
      <c r="A128" s="114" t="e">
        <f t="shared" si="2"/>
        <v>#REF!</v>
      </c>
      <c r="B128" s="114" t="e">
        <f t="shared" si="3"/>
        <v>#REF!</v>
      </c>
      <c r="C128" s="6" t="s">
        <v>164</v>
      </c>
      <c r="D128" s="113" t="e">
        <f>#REF!</f>
        <v>#REF!</v>
      </c>
      <c r="E128" s="3" t="e">
        <f>#REF!</f>
        <v>#REF!</v>
      </c>
      <c r="F128" s="9" t="e">
        <f>#REF!</f>
        <v>#REF!</v>
      </c>
      <c r="G128" s="9" t="e">
        <f>#REF!</f>
        <v>#REF!</v>
      </c>
    </row>
  </sheetData>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89CE3-81FC-42CE-A0D4-6E535C2AE55C}">
  <dimension ref="A1:B13"/>
  <sheetViews>
    <sheetView workbookViewId="0">
      <selection activeCell="B44" sqref="B44"/>
    </sheetView>
  </sheetViews>
  <sheetFormatPr defaultRowHeight="15"/>
  <cols>
    <col min="1" max="1" width="48.42578125" customWidth="1"/>
    <col min="2" max="2" width="22" customWidth="1"/>
  </cols>
  <sheetData>
    <row r="1" spans="1:2">
      <c r="A1" t="s">
        <v>8</v>
      </c>
      <c r="B1" s="7">
        <f>'Audit Scoring Detail'!S10</f>
        <v>0</v>
      </c>
    </row>
    <row r="2" spans="1:2">
      <c r="B2" s="7"/>
    </row>
    <row r="3" spans="1:2">
      <c r="A3" t="s">
        <v>50</v>
      </c>
      <c r="B3" s="7">
        <f>'Audit Scoring Detail'!S17</f>
        <v>0</v>
      </c>
    </row>
    <row r="5" spans="1:2">
      <c r="A5" t="s">
        <v>64</v>
      </c>
      <c r="B5" s="7">
        <f>'Audit Scoring Detail'!S24</f>
        <v>0</v>
      </c>
    </row>
    <row r="7" spans="1:2">
      <c r="A7" t="s">
        <v>80</v>
      </c>
      <c r="B7" s="7">
        <f>'Audit Scoring Detail'!S31</f>
        <v>0</v>
      </c>
    </row>
    <row r="9" spans="1:2">
      <c r="A9" t="s">
        <v>103</v>
      </c>
      <c r="B9" s="7">
        <f>'Audit Scoring Detail'!S38</f>
        <v>0</v>
      </c>
    </row>
    <row r="11" spans="1:2">
      <c r="A11" t="s">
        <v>137</v>
      </c>
      <c r="B11" s="7">
        <f>'Audit Scoring Detail'!S45</f>
        <v>0</v>
      </c>
    </row>
    <row r="13" spans="1:2">
      <c r="A13" t="s">
        <v>152</v>
      </c>
      <c r="B13" s="7">
        <f>'Audit Scoring Detail'!S53</f>
        <v>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62D0A0693E1774098A9D1B81A77D593" ma:contentTypeVersion="6" ma:contentTypeDescription="Create a new document." ma:contentTypeScope="" ma:versionID="8eef8b54c748df3ded63a75c66f8f161">
  <xsd:schema xmlns:xsd="http://www.w3.org/2001/XMLSchema" xmlns:xs="http://www.w3.org/2001/XMLSchema" xmlns:p="http://schemas.microsoft.com/office/2006/metadata/properties" xmlns:ns2="b798358c-1b41-4e04-a4da-b662e53c782f" xmlns:ns3="711594b2-0bb8-424b-a8a3-8cd428c60916" targetNamespace="http://schemas.microsoft.com/office/2006/metadata/properties" ma:root="true" ma:fieldsID="5749473eb1a59a88148c1da22cc44c81" ns2:_="" ns3:_="">
    <xsd:import namespace="b798358c-1b41-4e04-a4da-b662e53c782f"/>
    <xsd:import namespace="711594b2-0bb8-424b-a8a3-8cd428c6091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798358c-1b41-4e04-a4da-b662e53c78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11594b2-0bb8-424b-a8a3-8cd428c60916"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DC2C24E-FC0D-4D72-BA34-D8582685D6FD}">
  <ds:schemaRefs>
    <ds:schemaRef ds:uri="http://schemas.microsoft.com/sharepoint/v3/contenttype/forms"/>
  </ds:schemaRefs>
</ds:datastoreItem>
</file>

<file path=customXml/itemProps2.xml><?xml version="1.0" encoding="utf-8"?>
<ds:datastoreItem xmlns:ds="http://schemas.openxmlformats.org/officeDocument/2006/customXml" ds:itemID="{C9A8D52B-7001-485A-B139-D7BA38DA08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798358c-1b41-4e04-a4da-b662e53c782f"/>
    <ds:schemaRef ds:uri="711594b2-0bb8-424b-a8a3-8cd428c6091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CDE01D-4E58-4122-BC09-35D8F485F12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Audit Summary</vt:lpstr>
      <vt:lpstr>Audit Scoring Detail</vt:lpstr>
      <vt:lpstr>Clause 4</vt:lpstr>
      <vt:lpstr>Action Plan</vt:lpstr>
      <vt:lpstr>ALL QUESTIONS</vt:lpstr>
      <vt:lpstr>Data</vt:lpstr>
      <vt:lpstr>'Action Plan'!Print_Area</vt:lpstr>
      <vt:lpstr>'Audit Scoring Detail'!Print_Area</vt:lpstr>
      <vt:lpstr>'Clause 4'!Print_Area</vt:lpstr>
    </vt:vector>
  </TitlesOfParts>
  <Manager/>
  <Company>JCB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Michael Egege</dc:creator>
  <cp:keywords/>
  <dc:description/>
  <cp:lastModifiedBy>Liam Adcock</cp:lastModifiedBy>
  <cp:revision/>
  <dcterms:created xsi:type="dcterms:W3CDTF">2013-05-07T07:36:58Z</dcterms:created>
  <dcterms:modified xsi:type="dcterms:W3CDTF">2025-11-18T09:00:01Z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0x010100262D0A0693E1774098A9D1B81A77D593</vt:lpwstr>
  </property>
</Properties>
</file>